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736" activeTab="3"/>
  </bookViews>
  <sheets>
    <sheet name="assets" sheetId="1" r:id="rId1"/>
    <sheet name="income" sheetId="2" r:id="rId2"/>
    <sheet name="equity" sheetId="3" r:id="rId3"/>
    <sheet name="cashflow " sheetId="4" r:id="rId4"/>
  </sheets>
  <definedNames>
    <definedName name="_xlnm.Print_Area" localSheetId="0">'assets'!$A$1:$H$74</definedName>
    <definedName name="_xlnm.Print_Area" localSheetId="3">'cashflow '!$A$1:$I$64</definedName>
    <definedName name="_xlnm.Print_Area" localSheetId="2">'equity'!$B$1:$K$57</definedName>
    <definedName name="_xlnm.Print_Area" localSheetId="1">'income'!$A$1:$I$54</definedName>
    <definedName name="_xlnm.Print_Area">'assets'!$A$1:$H$71</definedName>
  </definedNames>
  <calcPr fullCalcOnLoad="1"/>
</workbook>
</file>

<file path=xl/sharedStrings.xml><?xml version="1.0" encoding="utf-8"?>
<sst xmlns="http://schemas.openxmlformats.org/spreadsheetml/2006/main" count="229" uniqueCount="147">
  <si>
    <t>ASSETS</t>
  </si>
  <si>
    <t>Non-Current Assets</t>
  </si>
  <si>
    <t>Property, plant and equipment</t>
  </si>
  <si>
    <t>Goodwill</t>
  </si>
  <si>
    <t xml:space="preserve"> </t>
  </si>
  <si>
    <t>Current Assets</t>
  </si>
  <si>
    <t>Inventories</t>
  </si>
  <si>
    <t>Tax Recoverable</t>
  </si>
  <si>
    <t>Cash and Cash Equivalents</t>
  </si>
  <si>
    <t>Total Assets</t>
  </si>
  <si>
    <t>EQUITY AND LIABILITIES</t>
  </si>
  <si>
    <t>Capital and Reserves</t>
  </si>
  <si>
    <t>Share Capital</t>
  </si>
  <si>
    <t>Reserves</t>
  </si>
  <si>
    <t>Total Equity</t>
  </si>
  <si>
    <t>Non-Current Liabilities</t>
  </si>
  <si>
    <t>Long Term Borrowing</t>
  </si>
  <si>
    <t xml:space="preserve">Long Term Provisions </t>
  </si>
  <si>
    <t>Total Non-Current Liabilities</t>
  </si>
  <si>
    <t>Current Liabilities</t>
  </si>
  <si>
    <t>Trade And Other Payables</t>
  </si>
  <si>
    <t>Total Current Liabilities</t>
  </si>
  <si>
    <t>Total Liabilities</t>
  </si>
  <si>
    <t>Total Equity and Liabilities</t>
  </si>
  <si>
    <t>Net Assets per share attributable to</t>
  </si>
  <si>
    <t>ordinary equity holders of the parent (RM)</t>
  </si>
  <si>
    <t>Current Quarter</t>
  </si>
  <si>
    <t>RM'000</t>
  </si>
  <si>
    <t>(Audited)</t>
  </si>
  <si>
    <t>As At Preceding</t>
  </si>
  <si>
    <t>Financial Year End</t>
  </si>
  <si>
    <t>(The Condensed Consolidated Statements of Changes in Equity should be read in conjunction with the Annual Financial</t>
  </si>
  <si>
    <t>Share</t>
  </si>
  <si>
    <t>Capital</t>
  </si>
  <si>
    <t>Attributable to Equity Holders of the Parent</t>
  </si>
  <si>
    <t xml:space="preserve">Retained </t>
  </si>
  <si>
    <t>Earnings</t>
  </si>
  <si>
    <t>Total</t>
  </si>
  <si>
    <t>Equity</t>
  </si>
  <si>
    <t>Revenue</t>
  </si>
  <si>
    <t>Operating Expenses</t>
  </si>
  <si>
    <t>Finance Cost</t>
  </si>
  <si>
    <t>Taxation</t>
  </si>
  <si>
    <t>Equity holders of the parent</t>
  </si>
  <si>
    <t>EPS</t>
  </si>
  <si>
    <t>Current</t>
  </si>
  <si>
    <t>Corresponding</t>
  </si>
  <si>
    <t>Ended</t>
  </si>
  <si>
    <t>(RM '000)</t>
  </si>
  <si>
    <t>Operating profit before changes in working capital</t>
  </si>
  <si>
    <t>Net Change in Cash &amp; Cash Equivalents</t>
  </si>
  <si>
    <t>Cash &amp; Cash Equivalents at beginning of year</t>
  </si>
  <si>
    <t>Cash &amp; Cash Equivalents at end of period</t>
  </si>
  <si>
    <t>Cash &amp; Cash Equivalents</t>
  </si>
  <si>
    <t>Cash and bank balances</t>
  </si>
  <si>
    <t>(The Condensed Consolidated Cash Flow Statement should be read in conjunction with</t>
  </si>
  <si>
    <t>Short Term Borrowings</t>
  </si>
  <si>
    <t>As At End of</t>
  </si>
  <si>
    <t xml:space="preserve">Current </t>
  </si>
  <si>
    <t>Quarter</t>
  </si>
  <si>
    <t>Year to Date</t>
  </si>
  <si>
    <t>Balance at  30 June 2006</t>
  </si>
  <si>
    <t>Property development cost</t>
  </si>
  <si>
    <t>Trade and other receivables</t>
  </si>
  <si>
    <t>Treasury shares</t>
  </si>
  <si>
    <t xml:space="preserve">Total comprehensive income </t>
  </si>
  <si>
    <t>for the year</t>
  </si>
  <si>
    <t>Non-controlling Interest</t>
  </si>
  <si>
    <t>interests</t>
  </si>
  <si>
    <t xml:space="preserve">Total </t>
  </si>
  <si>
    <t>Non-</t>
  </si>
  <si>
    <t>Distributable</t>
  </si>
  <si>
    <t>Treasury Shares</t>
  </si>
  <si>
    <t>SEACERA GROUP BERHAD  ( Company No. 163751-H )</t>
  </si>
  <si>
    <t>Adjustment for non-cash flow items</t>
  </si>
  <si>
    <t>2/4</t>
  </si>
  <si>
    <t>3/4</t>
  </si>
  <si>
    <t>4/4</t>
  </si>
  <si>
    <t>Interest received</t>
  </si>
  <si>
    <t>Net cash from/(used in)Financing Activities</t>
  </si>
  <si>
    <t>Less:</t>
  </si>
  <si>
    <t>Bank overdrafts</t>
  </si>
  <si>
    <t>Cash and cash equivalents</t>
  </si>
  <si>
    <t xml:space="preserve">Deposits pledged with licensed bank </t>
  </si>
  <si>
    <t>Changes flows (used in )/from operations</t>
  </si>
  <si>
    <t>Interest paid</t>
  </si>
  <si>
    <t>Purchase of property, plant and equipment</t>
  </si>
  <si>
    <t>Bank borrowing</t>
  </si>
  <si>
    <t>Net cash  (used in)/ generated from investing activities</t>
  </si>
  <si>
    <t>Incomes tax paid/refund</t>
  </si>
  <si>
    <t>(Increase)in deposit pledged</t>
  </si>
  <si>
    <t>Period</t>
  </si>
  <si>
    <t>Total Comprehensive Income for the period</t>
  </si>
  <si>
    <t>Other income</t>
  </si>
  <si>
    <t>(Decrease)/Increase in payables</t>
  </si>
  <si>
    <t>Deferred tax assets</t>
  </si>
  <si>
    <t xml:space="preserve">(The Condensed Consolidated Statements of Financial Position should be read in conjunction with </t>
  </si>
  <si>
    <t>Balance at 1 January 2014</t>
  </si>
  <si>
    <t>.</t>
  </si>
  <si>
    <t xml:space="preserve">UNAUDITED CONDENSED CONSOLIDATED  STATEMENTS OF PROFIT OR LOSS AND OTHER COMPREHENSIVE </t>
  </si>
  <si>
    <t>1/4</t>
  </si>
  <si>
    <t>Net profit  per share (sen)          - Basic</t>
  </si>
  <si>
    <t>(Increase)/Decrease in inventories</t>
  </si>
  <si>
    <t>Cash flow (used in)/generated from operations</t>
  </si>
  <si>
    <t>Shares buy back</t>
  </si>
  <si>
    <t>31.12.2014</t>
  </si>
  <si>
    <t>Amount due from contract customers</t>
  </si>
  <si>
    <t xml:space="preserve">Controlling </t>
  </si>
  <si>
    <t>Non</t>
  </si>
  <si>
    <t>Non Controlling Interest</t>
  </si>
  <si>
    <t>UNAUDITED CONDENSED CONSOLIDATED STATEMENTS OF CHANGES EQUITY</t>
  </si>
  <si>
    <t>Unaudited Condensed Consolidated Cash Flow Statements</t>
  </si>
  <si>
    <t>the  Annual Financial Report for the year ended 31st December 2014)</t>
  </si>
  <si>
    <t>Amount due to contract customers</t>
  </si>
  <si>
    <t>Balance at 1 January 2015</t>
  </si>
  <si>
    <t xml:space="preserve"> Report for the year ended 31st December 2014)</t>
  </si>
  <si>
    <t xml:space="preserve"> the Annual Financial Report for the year ended 31 December 2014)</t>
  </si>
  <si>
    <t>Profit before taxation</t>
  </si>
  <si>
    <t>Profit Before Taxation</t>
  </si>
  <si>
    <t>continuing operation</t>
  </si>
  <si>
    <t xml:space="preserve">Net profit  for the Period from </t>
  </si>
  <si>
    <t xml:space="preserve">           - Diluted</t>
  </si>
  <si>
    <t>Issuance of bonus shares</t>
  </si>
  <si>
    <t>Issuance of new shares</t>
  </si>
  <si>
    <t>Proceed from issuance of shares</t>
  </si>
  <si>
    <t>Reserve</t>
  </si>
  <si>
    <t>Revaluation of property,plant and equipment</t>
  </si>
  <si>
    <t>Revaluation surplus</t>
  </si>
  <si>
    <t>Profit attributable to :</t>
  </si>
  <si>
    <t>Total comprehensive income attributable to :</t>
  </si>
  <si>
    <t xml:space="preserve">Revaluation </t>
  </si>
  <si>
    <t>Profit for the year</t>
  </si>
  <si>
    <t xml:space="preserve"> with the Annual Financial Report for the year ended 31st December 2014)</t>
  </si>
  <si>
    <t xml:space="preserve">(The Condensed Consolidated Statements of Profit or Loss and other Comprehensive Income should be read in conjunction </t>
  </si>
  <si>
    <t>(Increase) /Decrease in receivables</t>
  </si>
  <si>
    <t>Dividend paid</t>
  </si>
  <si>
    <t>FOR THE  FOURTH FINANCIAL QUARTER ENDED 31 DECEMBER 2015</t>
  </si>
  <si>
    <t>Balance at  31 DECEMBER 2014</t>
  </si>
  <si>
    <t>Balance at  31 DECEMBER 2015</t>
  </si>
  <si>
    <t>31.12.2015</t>
  </si>
  <si>
    <t>UNAUDITED CONDENSED CONSOLIDATED STATEMENTS OF FINANCIAL POSITION AS AT 31 DECEMBER 2015</t>
  </si>
  <si>
    <t>INCOME FOR THE FOURTH FINANCIAL QUARTER ENDED 31 DECEMBER 2015</t>
  </si>
  <si>
    <t>Non-controlling interest</t>
  </si>
  <si>
    <t>For the period ended 31 December 2015</t>
  </si>
  <si>
    <t>Retirement benefit paid</t>
  </si>
  <si>
    <t>Net cash flow on acquisition of subsidiary</t>
  </si>
  <si>
    <t>Tax payables</t>
  </si>
</sst>
</file>

<file path=xl/styles.xml><?xml version="1.0" encoding="utf-8"?>
<styleSheet xmlns="http://schemas.openxmlformats.org/spreadsheetml/2006/main">
  <numFmts count="4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_);\(0\)"/>
    <numFmt numFmtId="179" formatCode="#,##0.0_);\(#,##0.0\)"/>
    <numFmt numFmtId="180" formatCode="0.00_);\(0.00\)"/>
    <numFmt numFmtId="181" formatCode="[$-409]dddd\,\ mmmm\ dd\,\ yyyy"/>
    <numFmt numFmtId="182" formatCode="[$-409]h:mm:ss\ AM/PM"/>
    <numFmt numFmtId="183" formatCode="00000"/>
    <numFmt numFmtId="184" formatCode="#,##0.0_);[Red]\(#,##0.0\)"/>
    <numFmt numFmtId="185" formatCode="0.000_);\(0.000\)"/>
    <numFmt numFmtId="186" formatCode="0.0_);\(0.0\)"/>
    <numFmt numFmtId="187" formatCode="#,##0.000"/>
    <numFmt numFmtId="188" formatCode="_(* #,##0.0_);_(* \(#,##0.0\);_(* &quot;-&quot;??_);_(@_)"/>
    <numFmt numFmtId="189" formatCode="_(* #,##0_);_(* \(#,##0\);_(* &quot;-&quot;??_);_(@_)"/>
    <numFmt numFmtId="190" formatCode="&quot;$&quot;#,##0.00"/>
    <numFmt numFmtId="191" formatCode="#,##0.000_);\(#,##0.000\)"/>
    <numFmt numFmtId="192" formatCode="_(* #,##0.000_);_(* \(#,##0.000\);_(* &quot;-&quot;??_);_(@_)"/>
    <numFmt numFmtId="193" formatCode="#,##0.0"/>
    <numFmt numFmtId="194" formatCode="_(* #,##0.0_);_(* \(#,##0.0\);_(* &quot;-&quot;_);_(@_)"/>
    <numFmt numFmtId="195" formatCode="_(* #,##0.00_);_(* \(#,##0.00\);_(* &quot;-&quot;_);_(@_)"/>
    <numFmt numFmtId="196" formatCode="[$-409]dddd\,\ mmmm\ d\,\ yyyy"/>
  </numFmts>
  <fonts count="4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Bookman Old Style"/>
      <family val="1"/>
    </font>
    <font>
      <u val="single"/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14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41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37" fontId="0" fillId="0" borderId="0" xfId="0" applyNumberFormat="1" applyFont="1" applyAlignment="1">
      <alignment horizontal="right"/>
    </xf>
    <xf numFmtId="0" fontId="5" fillId="32" borderId="0" xfId="0" applyNumberFormat="1" applyFont="1" applyFill="1" applyAlignment="1">
      <alignment/>
    </xf>
    <xf numFmtId="0" fontId="0" fillId="0" borderId="0" xfId="0" applyNumberFormat="1" applyAlignment="1">
      <alignment/>
    </xf>
    <xf numFmtId="37" fontId="0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89" fontId="0" fillId="0" borderId="1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16" fontId="5" fillId="0" borderId="0" xfId="0" applyNumberFormat="1" applyFont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 quotePrefix="1">
      <alignment horizontal="right"/>
    </xf>
    <xf numFmtId="3" fontId="5" fillId="0" borderId="0" xfId="0" applyNumberFormat="1" applyFont="1" applyAlignment="1" quotePrefix="1">
      <alignment horizontal="right"/>
    </xf>
    <xf numFmtId="0" fontId="0" fillId="0" borderId="0" xfId="0" applyAlignment="1" quotePrefix="1">
      <alignment horizontal="right"/>
    </xf>
    <xf numFmtId="41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41" fontId="5" fillId="0" borderId="17" xfId="0" applyNumberFormat="1" applyFont="1" applyBorder="1" applyAlignment="1">
      <alignment/>
    </xf>
    <xf numFmtId="189" fontId="5" fillId="0" borderId="17" xfId="0" applyNumberFormat="1" applyFont="1" applyBorder="1" applyAlignment="1">
      <alignment/>
    </xf>
    <xf numFmtId="189" fontId="5" fillId="0" borderId="18" xfId="0" applyNumberFormat="1" applyFont="1" applyBorder="1" applyAlignment="1">
      <alignment/>
    </xf>
    <xf numFmtId="37" fontId="5" fillId="0" borderId="18" xfId="0" applyNumberFormat="1" applyFont="1" applyBorder="1" applyAlignment="1">
      <alignment/>
    </xf>
    <xf numFmtId="37" fontId="5" fillId="0" borderId="19" xfId="0" applyNumberFormat="1" applyFont="1" applyBorder="1" applyAlignment="1">
      <alignment/>
    </xf>
    <xf numFmtId="189" fontId="5" fillId="0" borderId="19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89" fontId="5" fillId="0" borderId="17" xfId="0" applyNumberFormat="1" applyFont="1" applyBorder="1" applyAlignment="1">
      <alignment/>
    </xf>
    <xf numFmtId="189" fontId="5" fillId="0" borderId="18" xfId="0" applyNumberFormat="1" applyFont="1" applyBorder="1" applyAlignment="1">
      <alignment/>
    </xf>
    <xf numFmtId="189" fontId="5" fillId="0" borderId="19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19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7" fontId="5" fillId="0" borderId="16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89" fontId="5" fillId="0" borderId="10" xfId="0" applyNumberFormat="1" applyFont="1" applyBorder="1" applyAlignment="1">
      <alignment/>
    </xf>
    <xf numFmtId="189" fontId="5" fillId="0" borderId="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41" fontId="9" fillId="0" borderId="13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13" xfId="0" applyNumberFormat="1" applyFont="1" applyBorder="1" applyAlignment="1">
      <alignment/>
    </xf>
    <xf numFmtId="37" fontId="9" fillId="0" borderId="17" xfId="0" applyNumberFormat="1" applyFont="1" applyBorder="1" applyAlignment="1">
      <alignment/>
    </xf>
    <xf numFmtId="41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 horizontal="center"/>
    </xf>
    <xf numFmtId="3" fontId="0" fillId="32" borderId="0" xfId="0" applyNumberFormat="1" applyFont="1" applyFill="1" applyAlignment="1">
      <alignment/>
    </xf>
    <xf numFmtId="3" fontId="0" fillId="32" borderId="0" xfId="0" applyNumberFormat="1" applyFont="1" applyFill="1" applyAlignment="1">
      <alignment horizontal="right"/>
    </xf>
    <xf numFmtId="41" fontId="0" fillId="32" borderId="0" xfId="0" applyNumberFormat="1" applyFont="1" applyFill="1" applyAlignment="1">
      <alignment horizontal="right"/>
    </xf>
    <xf numFmtId="16" fontId="0" fillId="0" borderId="0" xfId="0" applyNumberFormat="1" applyFont="1" applyAlignment="1" quotePrefix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41" fontId="5" fillId="0" borderId="18" xfId="0" applyNumberFormat="1" applyFont="1" applyBorder="1" applyAlignment="1">
      <alignment/>
    </xf>
    <xf numFmtId="37" fontId="0" fillId="0" borderId="14" xfId="0" applyNumberFormat="1" applyFont="1" applyFill="1" applyBorder="1" applyAlignment="1">
      <alignment/>
    </xf>
    <xf numFmtId="189" fontId="0" fillId="0" borderId="0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189" fontId="0" fillId="0" borderId="0" xfId="0" applyNumberFormat="1" applyFont="1" applyBorder="1" applyAlignment="1">
      <alignment/>
    </xf>
    <xf numFmtId="189" fontId="0" fillId="0" borderId="0" xfId="0" applyNumberFormat="1" applyFont="1" applyBorder="1" applyAlignment="1" quotePrefix="1">
      <alignment/>
    </xf>
    <xf numFmtId="189" fontId="0" fillId="0" borderId="0" xfId="0" applyNumberFormat="1" applyFont="1" applyAlignment="1">
      <alignment/>
    </xf>
    <xf numFmtId="189" fontId="0" fillId="0" borderId="10" xfId="0" applyNumberFormat="1" applyFont="1" applyBorder="1" applyAlignment="1">
      <alignment/>
    </xf>
    <xf numFmtId="189" fontId="0" fillId="0" borderId="11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189" fontId="0" fillId="0" borderId="0" xfId="0" applyNumberFormat="1" applyFont="1" applyAlignment="1">
      <alignment/>
    </xf>
    <xf numFmtId="189" fontId="0" fillId="0" borderId="13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7"/>
  <sheetViews>
    <sheetView showOutlineSymbols="0" zoomScale="87" zoomScaleNormal="87" zoomScalePageLayoutView="0" workbookViewId="0" topLeftCell="A1">
      <selection activeCell="K57" sqref="K57"/>
    </sheetView>
  </sheetViews>
  <sheetFormatPr defaultColWidth="9.6640625" defaultRowHeight="15"/>
  <cols>
    <col min="1" max="3" width="9.6640625" style="1" customWidth="1"/>
    <col min="4" max="4" width="22.99609375" style="1" customWidth="1"/>
    <col min="5" max="5" width="18.21484375" style="1" customWidth="1"/>
    <col min="6" max="6" width="2.99609375" style="1" customWidth="1"/>
    <col min="7" max="7" width="18.21484375" style="1" customWidth="1"/>
    <col min="8" max="8" width="5.6640625" style="1" customWidth="1"/>
    <col min="9" max="16384" width="9.6640625" style="1" customWidth="1"/>
  </cols>
  <sheetData>
    <row r="1" spans="1:254" ht="18" customHeight="1">
      <c r="A1" s="5" t="s">
        <v>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ht="15">
      <c r="A2" s="49"/>
    </row>
    <row r="3" ht="15">
      <c r="A3" s="5" t="s">
        <v>140</v>
      </c>
    </row>
    <row r="4" ht="15">
      <c r="A4" s="4"/>
    </row>
    <row r="5" spans="1:7" ht="15">
      <c r="A5" s="4"/>
      <c r="G5" s="6" t="s">
        <v>28</v>
      </c>
    </row>
    <row r="6" spans="1:7" ht="15">
      <c r="A6" s="4"/>
      <c r="E6" s="6" t="s">
        <v>57</v>
      </c>
      <c r="F6" s="5"/>
      <c r="G6" s="6" t="s">
        <v>29</v>
      </c>
    </row>
    <row r="7" spans="1:7" ht="12.75" customHeight="1" hidden="1">
      <c r="A7" s="4"/>
      <c r="E7" s="6" t="s">
        <v>26</v>
      </c>
      <c r="F7" s="5"/>
      <c r="G7" s="6" t="s">
        <v>26</v>
      </c>
    </row>
    <row r="8" spans="1:7" ht="15">
      <c r="A8" s="4"/>
      <c r="E8" s="6" t="s">
        <v>26</v>
      </c>
      <c r="F8" s="5"/>
      <c r="G8" s="6" t="s">
        <v>30</v>
      </c>
    </row>
    <row r="9" spans="1:7" ht="15">
      <c r="A9" s="4"/>
      <c r="E9" s="6" t="s">
        <v>139</v>
      </c>
      <c r="F9" s="5"/>
      <c r="G9" s="6" t="s">
        <v>105</v>
      </c>
    </row>
    <row r="10" spans="1:7" ht="15">
      <c r="A10" s="4"/>
      <c r="E10" s="6"/>
      <c r="F10" s="5"/>
      <c r="G10" s="6"/>
    </row>
    <row r="11" spans="1:7" ht="15">
      <c r="A11" s="4"/>
      <c r="E11" s="6" t="s">
        <v>27</v>
      </c>
      <c r="F11" s="5"/>
      <c r="G11" s="6" t="s">
        <v>27</v>
      </c>
    </row>
    <row r="12" ht="15">
      <c r="A12" s="5" t="s">
        <v>0</v>
      </c>
    </row>
    <row r="13" ht="15">
      <c r="A13" s="5"/>
    </row>
    <row r="14" ht="15">
      <c r="A14" s="5" t="s">
        <v>1</v>
      </c>
    </row>
    <row r="15" spans="1:7" ht="15">
      <c r="A15" s="4"/>
      <c r="E15" s="7"/>
      <c r="F15" s="7"/>
      <c r="G15" s="7"/>
    </row>
    <row r="16" spans="1:11" ht="15">
      <c r="A16" s="8" t="s">
        <v>2</v>
      </c>
      <c r="E16" s="7">
        <v>465297</v>
      </c>
      <c r="F16" s="7"/>
      <c r="G16" s="7">
        <v>51582</v>
      </c>
      <c r="I16" s="28"/>
      <c r="K16" s="28"/>
    </row>
    <row r="17" spans="1:9" ht="15">
      <c r="A17" s="8" t="s">
        <v>3</v>
      </c>
      <c r="E17" s="7">
        <v>2999</v>
      </c>
      <c r="F17" s="7"/>
      <c r="G17" s="7">
        <v>2999</v>
      </c>
      <c r="I17" s="28"/>
    </row>
    <row r="18" spans="1:9" ht="15">
      <c r="A18" s="1" t="s">
        <v>95</v>
      </c>
      <c r="E18" s="89">
        <v>1571</v>
      </c>
      <c r="F18" s="7"/>
      <c r="G18" s="7">
        <v>689</v>
      </c>
      <c r="I18" s="28"/>
    </row>
    <row r="19" spans="1:7" ht="15">
      <c r="A19" s="4"/>
      <c r="E19" s="9">
        <f>SUM(E16:E18)</f>
        <v>469867</v>
      </c>
      <c r="F19" s="7"/>
      <c r="G19" s="9">
        <f>SUM(G16:G18)</f>
        <v>55270</v>
      </c>
    </row>
    <row r="20" spans="1:7" ht="15">
      <c r="A20" s="5" t="s">
        <v>5</v>
      </c>
      <c r="E20" s="9"/>
      <c r="F20" s="7"/>
      <c r="G20" s="9"/>
    </row>
    <row r="21" spans="1:7" ht="15">
      <c r="A21" s="4"/>
      <c r="E21" s="7"/>
      <c r="F21" s="7"/>
      <c r="G21" s="7"/>
    </row>
    <row r="22" spans="1:9" ht="15">
      <c r="A22" s="37" t="s">
        <v>62</v>
      </c>
      <c r="E22" s="89">
        <v>229</v>
      </c>
      <c r="F22" s="7"/>
      <c r="G22" s="7">
        <v>229</v>
      </c>
      <c r="I22" s="28"/>
    </row>
    <row r="23" spans="1:11" ht="15">
      <c r="A23" s="8" t="s">
        <v>6</v>
      </c>
      <c r="E23" s="89">
        <v>20310</v>
      </c>
      <c r="F23" s="7"/>
      <c r="G23" s="7">
        <v>16576</v>
      </c>
      <c r="I23" s="28"/>
      <c r="J23" s="28"/>
      <c r="K23" s="28"/>
    </row>
    <row r="24" spans="1:11" ht="15">
      <c r="A24" s="34" t="s">
        <v>63</v>
      </c>
      <c r="E24" s="90">
        <v>73441</v>
      </c>
      <c r="F24" s="7"/>
      <c r="G24" s="86">
        <v>189517</v>
      </c>
      <c r="I24" s="28"/>
      <c r="J24" s="28"/>
      <c r="K24" s="28"/>
    </row>
    <row r="25" spans="1:11" ht="15">
      <c r="A25" s="34" t="s">
        <v>106</v>
      </c>
      <c r="E25" s="90">
        <v>16935</v>
      </c>
      <c r="F25" s="7"/>
      <c r="G25" s="85">
        <v>32011</v>
      </c>
      <c r="I25" s="28"/>
      <c r="J25" s="28"/>
      <c r="K25" s="28"/>
    </row>
    <row r="26" spans="1:11" ht="15">
      <c r="A26" s="8" t="s">
        <v>7</v>
      </c>
      <c r="E26" s="91">
        <v>0</v>
      </c>
      <c r="F26" s="7"/>
      <c r="G26" s="85">
        <v>1134</v>
      </c>
      <c r="I26" s="28"/>
      <c r="K26" s="28"/>
    </row>
    <row r="27" spans="1:11" ht="15">
      <c r="A27" s="8" t="s">
        <v>8</v>
      </c>
      <c r="E27" s="35">
        <v>31798</v>
      </c>
      <c r="F27" s="7"/>
      <c r="G27" s="35">
        <v>29880</v>
      </c>
      <c r="I27" s="28"/>
      <c r="K27" s="28"/>
    </row>
    <row r="28" spans="1:9" ht="15">
      <c r="A28" s="4"/>
      <c r="E28" s="9">
        <f>SUM(E22:E27)</f>
        <v>142713</v>
      </c>
      <c r="F28" s="7"/>
      <c r="G28" s="9">
        <f>SUM(G22:G27)</f>
        <v>269347</v>
      </c>
      <c r="I28" s="28"/>
    </row>
    <row r="29" spans="1:9" ht="15">
      <c r="A29" s="4"/>
      <c r="E29" s="9"/>
      <c r="F29" s="7"/>
      <c r="G29" s="9"/>
      <c r="I29" s="28"/>
    </row>
    <row r="30" spans="1:9" ht="15.75" thickBot="1">
      <c r="A30" s="5" t="s">
        <v>9</v>
      </c>
      <c r="E30" s="7">
        <f>+E28+E19</f>
        <v>612580</v>
      </c>
      <c r="F30" s="7"/>
      <c r="G30" s="7">
        <f>+G28+G19</f>
        <v>324617</v>
      </c>
      <c r="I30" s="28"/>
    </row>
    <row r="31" spans="1:9" ht="15" thickTop="1">
      <c r="A31" s="4"/>
      <c r="D31" s="7"/>
      <c r="E31" s="10"/>
      <c r="F31" s="7"/>
      <c r="G31" s="10"/>
      <c r="I31" s="28"/>
    </row>
    <row r="32" spans="1:9" ht="15">
      <c r="A32" s="5" t="s">
        <v>10</v>
      </c>
      <c r="E32" s="8" t="s">
        <v>4</v>
      </c>
      <c r="G32" s="8" t="s">
        <v>4</v>
      </c>
      <c r="I32" s="28"/>
    </row>
    <row r="33" spans="1:9" ht="15">
      <c r="A33" s="4"/>
      <c r="E33" s="1" t="s">
        <v>4</v>
      </c>
      <c r="G33" s="1" t="s">
        <v>4</v>
      </c>
      <c r="I33" s="28"/>
    </row>
    <row r="34" spans="1:9" ht="15">
      <c r="A34" s="5" t="s">
        <v>11</v>
      </c>
      <c r="E34" s="1" t="s">
        <v>4</v>
      </c>
      <c r="G34" s="1" t="s">
        <v>4</v>
      </c>
      <c r="I34" s="28"/>
    </row>
    <row r="35" spans="1:9" ht="15">
      <c r="A35" s="4"/>
      <c r="E35" s="7"/>
      <c r="F35" s="7"/>
      <c r="G35" s="7"/>
      <c r="I35" s="28"/>
    </row>
    <row r="36" spans="1:9" ht="15">
      <c r="A36" s="8" t="s">
        <v>12</v>
      </c>
      <c r="E36" s="7">
        <v>189597</v>
      </c>
      <c r="F36" s="7"/>
      <c r="G36" s="7">
        <v>181747</v>
      </c>
      <c r="I36" s="28"/>
    </row>
    <row r="37" spans="1:9" ht="15">
      <c r="A37" s="40" t="s">
        <v>64</v>
      </c>
      <c r="E37" s="15">
        <f>equity!I50</f>
        <v>-179</v>
      </c>
      <c r="F37" s="7"/>
      <c r="G37" s="15">
        <v>-177</v>
      </c>
      <c r="I37" s="28"/>
    </row>
    <row r="38" spans="1:9" ht="15">
      <c r="A38" s="1" t="s">
        <v>13</v>
      </c>
      <c r="E38" s="39">
        <v>325934</v>
      </c>
      <c r="F38" s="39"/>
      <c r="G38" s="39">
        <v>20746</v>
      </c>
      <c r="I38" s="28"/>
    </row>
    <row r="39" spans="1:9" ht="15">
      <c r="A39" s="8"/>
      <c r="E39" s="48"/>
      <c r="F39" s="7"/>
      <c r="G39" s="48"/>
      <c r="I39" s="28"/>
    </row>
    <row r="40" spans="1:9" ht="15">
      <c r="A40" s="5"/>
      <c r="E40" s="39">
        <f>SUM(E36:E38)</f>
        <v>515352</v>
      </c>
      <c r="F40" s="7"/>
      <c r="G40" s="39">
        <f>SUM(G36:G38)</f>
        <v>202316</v>
      </c>
      <c r="I40" s="28"/>
    </row>
    <row r="41" spans="1:9" ht="15">
      <c r="A41" s="5"/>
      <c r="E41" s="39"/>
      <c r="F41" s="7"/>
      <c r="G41" s="39"/>
      <c r="I41" s="28"/>
    </row>
    <row r="42" spans="1:9" ht="15">
      <c r="A42" s="5" t="s">
        <v>109</v>
      </c>
      <c r="E42" s="39">
        <v>3017</v>
      </c>
      <c r="F42" s="39"/>
      <c r="G42" s="39">
        <v>2815</v>
      </c>
      <c r="I42" s="28"/>
    </row>
    <row r="43" spans="1:9" ht="15">
      <c r="A43" s="5" t="s">
        <v>14</v>
      </c>
      <c r="E43" s="46">
        <f>E40+E42</f>
        <v>518369</v>
      </c>
      <c r="F43" s="39"/>
      <c r="G43" s="46">
        <f>G40+G42</f>
        <v>205131</v>
      </c>
      <c r="I43" s="28"/>
    </row>
    <row r="44" spans="1:9" ht="15">
      <c r="A44" s="4"/>
      <c r="E44" s="39"/>
      <c r="F44" s="39"/>
      <c r="G44" s="39"/>
      <c r="I44" s="28"/>
    </row>
    <row r="45" spans="1:9" ht="15">
      <c r="A45" s="4"/>
      <c r="E45" s="39"/>
      <c r="F45" s="39"/>
      <c r="G45" s="39"/>
      <c r="I45" s="28"/>
    </row>
    <row r="46" spans="1:9" ht="15">
      <c r="A46" s="5" t="s">
        <v>15</v>
      </c>
      <c r="E46" s="7"/>
      <c r="F46" s="7"/>
      <c r="G46" s="7"/>
      <c r="I46" s="28"/>
    </row>
    <row r="47" spans="1:9" ht="15">
      <c r="A47" s="4"/>
      <c r="E47" s="7"/>
      <c r="F47" s="7"/>
      <c r="G47" s="7"/>
      <c r="I47" s="28"/>
    </row>
    <row r="48" spans="1:11" ht="18" customHeight="1">
      <c r="A48" s="8" t="s">
        <v>16</v>
      </c>
      <c r="E48" s="7">
        <v>3511</v>
      </c>
      <c r="F48" s="7"/>
      <c r="G48" s="7">
        <v>4447</v>
      </c>
      <c r="I48" s="28"/>
      <c r="K48" s="28"/>
    </row>
    <row r="49" spans="1:11" ht="15">
      <c r="A49" s="8" t="s">
        <v>17</v>
      </c>
      <c r="E49" s="7">
        <v>906</v>
      </c>
      <c r="F49" s="7"/>
      <c r="G49" s="7">
        <v>827</v>
      </c>
      <c r="I49" s="28"/>
      <c r="K49" s="28"/>
    </row>
    <row r="50" spans="1:9" ht="15">
      <c r="A50" s="4"/>
      <c r="E50" s="9"/>
      <c r="F50" s="7"/>
      <c r="G50" s="9"/>
      <c r="I50" s="28"/>
    </row>
    <row r="51" spans="1:9" ht="15">
      <c r="A51" s="5" t="s">
        <v>18</v>
      </c>
      <c r="E51" s="7">
        <f>SUM(E48:E50)</f>
        <v>4417</v>
      </c>
      <c r="F51" s="7"/>
      <c r="G51" s="7">
        <f>SUM(G48:G50)</f>
        <v>5274</v>
      </c>
      <c r="I51" s="28"/>
    </row>
    <row r="52" spans="1:9" ht="15">
      <c r="A52" s="4"/>
      <c r="E52" s="9"/>
      <c r="F52" s="7"/>
      <c r="G52" s="9"/>
      <c r="I52" s="28"/>
    </row>
    <row r="53" spans="1:9" ht="15">
      <c r="A53" s="5" t="s">
        <v>19</v>
      </c>
      <c r="E53" s="7"/>
      <c r="F53" s="7"/>
      <c r="G53" s="7"/>
      <c r="I53" s="28"/>
    </row>
    <row r="54" spans="1:9" ht="15">
      <c r="A54" s="4"/>
      <c r="E54" s="12" t="s">
        <v>4</v>
      </c>
      <c r="F54" s="7"/>
      <c r="G54" s="12" t="s">
        <v>4</v>
      </c>
      <c r="I54" s="28"/>
    </row>
    <row r="55" spans="1:11" ht="15">
      <c r="A55" s="8" t="s">
        <v>20</v>
      </c>
      <c r="E55" s="7">
        <v>26734</v>
      </c>
      <c r="F55" s="7"/>
      <c r="G55" s="7">
        <v>55868</v>
      </c>
      <c r="I55" s="28"/>
      <c r="K55" s="28"/>
    </row>
    <row r="56" spans="1:11" ht="15">
      <c r="A56" s="8" t="s">
        <v>113</v>
      </c>
      <c r="E56" s="110">
        <v>3857</v>
      </c>
      <c r="F56" s="7"/>
      <c r="G56" s="7">
        <v>4357</v>
      </c>
      <c r="I56" s="28"/>
      <c r="K56" s="28"/>
    </row>
    <row r="57" spans="1:11" ht="15">
      <c r="A57" s="8" t="s">
        <v>56</v>
      </c>
      <c r="E57" s="7">
        <v>58211</v>
      </c>
      <c r="F57" s="7"/>
      <c r="G57" s="7">
        <v>51006</v>
      </c>
      <c r="I57" s="28"/>
      <c r="K57" s="28"/>
    </row>
    <row r="58" spans="1:11" ht="15">
      <c r="A58" s="1" t="s">
        <v>146</v>
      </c>
      <c r="E58" s="7">
        <v>992</v>
      </c>
      <c r="F58" s="7"/>
      <c r="G58" s="7">
        <v>2981</v>
      </c>
      <c r="I58" s="28"/>
      <c r="K58" s="28"/>
    </row>
    <row r="59" spans="1:9" ht="15">
      <c r="A59" s="4"/>
      <c r="E59" s="9"/>
      <c r="F59" s="7"/>
      <c r="G59" s="9"/>
      <c r="I59" s="28"/>
    </row>
    <row r="60" spans="1:9" ht="15">
      <c r="A60" s="5" t="s">
        <v>21</v>
      </c>
      <c r="E60" s="7">
        <f>SUM(E55:E59)</f>
        <v>89794</v>
      </c>
      <c r="F60" s="7"/>
      <c r="G60" s="7">
        <f>SUM(G55:G59)</f>
        <v>114212</v>
      </c>
      <c r="I60" s="28"/>
    </row>
    <row r="61" spans="1:9" ht="15">
      <c r="A61" s="4"/>
      <c r="E61" s="9"/>
      <c r="F61" s="7"/>
      <c r="G61" s="9"/>
      <c r="I61" s="28"/>
    </row>
    <row r="62" spans="1:9" ht="15">
      <c r="A62" s="5" t="s">
        <v>22</v>
      </c>
      <c r="E62" s="7">
        <f>+E60+E51</f>
        <v>94211</v>
      </c>
      <c r="F62" s="7"/>
      <c r="G62" s="7">
        <f>+G60+G51</f>
        <v>119486</v>
      </c>
      <c r="I62" s="28"/>
    </row>
    <row r="63" spans="1:9" ht="15">
      <c r="A63" s="4"/>
      <c r="E63" s="7"/>
      <c r="F63" s="7"/>
      <c r="G63" s="7"/>
      <c r="I63" s="28"/>
    </row>
    <row r="64" spans="1:9" ht="15.75" thickBot="1">
      <c r="A64" s="5" t="s">
        <v>23</v>
      </c>
      <c r="E64" s="23">
        <f>+E62+E43</f>
        <v>612580</v>
      </c>
      <c r="F64" s="12" t="s">
        <v>4</v>
      </c>
      <c r="G64" s="23">
        <f>+G62+G43</f>
        <v>324617</v>
      </c>
      <c r="H64" s="12" t="s">
        <v>4</v>
      </c>
      <c r="I64" s="28"/>
    </row>
    <row r="65" spans="1:7" ht="15" thickTop="1">
      <c r="A65" s="4"/>
      <c r="E65" s="22" t="s">
        <v>4</v>
      </c>
      <c r="F65" s="7"/>
      <c r="G65" s="22" t="s">
        <v>4</v>
      </c>
    </row>
    <row r="66" spans="1:7" ht="15">
      <c r="A66" s="8" t="s">
        <v>24</v>
      </c>
      <c r="E66" s="7" t="s">
        <v>4</v>
      </c>
      <c r="F66" s="7"/>
      <c r="G66" s="7" t="s">
        <v>4</v>
      </c>
    </row>
    <row r="67" spans="1:7" ht="15" thickBot="1">
      <c r="A67" s="8" t="s">
        <v>25</v>
      </c>
      <c r="E67" s="29">
        <f>+E40/(189597)</f>
        <v>2.718144274434722</v>
      </c>
      <c r="F67" s="7"/>
      <c r="G67" s="29">
        <f>+G40/(181747)</f>
        <v>1.113173807545654</v>
      </c>
    </row>
    <row r="68" spans="1:7" ht="15" thickTop="1">
      <c r="A68" s="4"/>
      <c r="E68" s="21"/>
      <c r="G68" s="11"/>
    </row>
    <row r="69" ht="15">
      <c r="A69" s="4"/>
    </row>
    <row r="70" spans="1:8" ht="15">
      <c r="A70" s="111" t="s">
        <v>96</v>
      </c>
      <c r="B70" s="111"/>
      <c r="C70" s="111"/>
      <c r="D70" s="111"/>
      <c r="E70" s="111"/>
      <c r="F70" s="111"/>
      <c r="G70" s="111"/>
      <c r="H70" s="111"/>
    </row>
    <row r="71" spans="1:8" ht="15">
      <c r="A71" s="112" t="s">
        <v>112</v>
      </c>
      <c r="B71" s="111"/>
      <c r="C71" s="111"/>
      <c r="D71" s="111"/>
      <c r="E71" s="111"/>
      <c r="F71" s="111"/>
      <c r="G71" s="111"/>
      <c r="H71" s="111"/>
    </row>
    <row r="72" ht="15">
      <c r="E72" s="28"/>
    </row>
    <row r="73" spans="5:8" ht="15">
      <c r="E73" s="28"/>
      <c r="G73" s="28"/>
      <c r="H73" s="92" t="s">
        <v>100</v>
      </c>
    </row>
    <row r="74" spans="5:7" ht="15">
      <c r="E74" s="28"/>
      <c r="G74" s="28"/>
    </row>
    <row r="75" ht="15">
      <c r="E75" s="28"/>
    </row>
    <row r="76" ht="15">
      <c r="E76" s="28"/>
    </row>
    <row r="77" spans="5:7" ht="15">
      <c r="E77" s="28"/>
      <c r="F77" s="34"/>
      <c r="G77" s="28"/>
    </row>
    <row r="79" ht="15">
      <c r="E79" s="28"/>
    </row>
    <row r="87" spans="5:7" ht="15">
      <c r="E87" s="28"/>
      <c r="G87" s="28"/>
    </row>
  </sheetData>
  <sheetProtection/>
  <mergeCells count="2">
    <mergeCell ref="A70:H70"/>
    <mergeCell ref="A71:H71"/>
  </mergeCells>
  <printOptions/>
  <pageMargins left="0.8" right="0.25" top="0.26" bottom="0.25" header="0" footer="0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22">
      <selection activeCell="E23" sqref="E23"/>
    </sheetView>
  </sheetViews>
  <sheetFormatPr defaultColWidth="9.6640625" defaultRowHeight="15"/>
  <cols>
    <col min="1" max="2" width="9.6640625" style="1" customWidth="1"/>
    <col min="3" max="3" width="16.4453125" style="1" customWidth="1"/>
    <col min="4" max="4" width="13.21484375" style="1" customWidth="1"/>
    <col min="5" max="5" width="14.99609375" style="1" customWidth="1"/>
    <col min="6" max="6" width="3.4453125" style="1" customWidth="1"/>
    <col min="7" max="7" width="12.6640625" style="1" customWidth="1"/>
    <col min="8" max="8" width="14.3359375" style="1" customWidth="1"/>
    <col min="9" max="9" width="6.3359375" style="1" customWidth="1"/>
    <col min="10" max="16384" width="9.6640625" style="1" customWidth="1"/>
  </cols>
  <sheetData>
    <row r="1" ht="16.5" customHeight="1">
      <c r="A1" s="5" t="s">
        <v>73</v>
      </c>
    </row>
    <row r="2" ht="15">
      <c r="A2" s="5"/>
    </row>
    <row r="3" spans="1:9" ht="15">
      <c r="A3" s="95" t="s">
        <v>99</v>
      </c>
      <c r="B3" s="95"/>
      <c r="C3" s="95"/>
      <c r="D3" s="95"/>
      <c r="E3" s="95"/>
      <c r="F3" s="95"/>
      <c r="G3" s="95"/>
      <c r="H3" s="95"/>
      <c r="I3" s="95"/>
    </row>
    <row r="4" ht="15">
      <c r="A4" s="5" t="s">
        <v>141</v>
      </c>
    </row>
    <row r="6" spans="5:9" ht="15">
      <c r="E6" s="25"/>
      <c r="H6" s="25"/>
      <c r="I6" s="25"/>
    </row>
    <row r="7" spans="4:9" ht="15">
      <c r="D7" s="25" t="s">
        <v>58</v>
      </c>
      <c r="E7" s="25" t="s">
        <v>46</v>
      </c>
      <c r="F7" s="25"/>
      <c r="G7" s="25" t="s">
        <v>58</v>
      </c>
      <c r="H7" s="25" t="s">
        <v>46</v>
      </c>
      <c r="I7" s="25"/>
    </row>
    <row r="8" spans="4:9" ht="15">
      <c r="D8" s="25" t="s">
        <v>59</v>
      </c>
      <c r="E8" s="25" t="s">
        <v>59</v>
      </c>
      <c r="F8" s="25"/>
      <c r="G8" s="31" t="s">
        <v>60</v>
      </c>
      <c r="H8" s="25" t="s">
        <v>60</v>
      </c>
      <c r="I8" s="25"/>
    </row>
    <row r="9" spans="4:9" ht="15">
      <c r="D9" s="14" t="s">
        <v>47</v>
      </c>
      <c r="E9" s="14" t="s">
        <v>47</v>
      </c>
      <c r="F9" s="14"/>
      <c r="G9" s="14" t="s">
        <v>47</v>
      </c>
      <c r="H9" s="14" t="s">
        <v>47</v>
      </c>
      <c r="I9" s="14"/>
    </row>
    <row r="10" spans="4:9" ht="15">
      <c r="D10" s="31" t="s">
        <v>139</v>
      </c>
      <c r="E10" s="31" t="s">
        <v>105</v>
      </c>
      <c r="F10" s="31"/>
      <c r="G10" s="31" t="s">
        <v>139</v>
      </c>
      <c r="H10" s="31" t="s">
        <v>105</v>
      </c>
      <c r="I10" s="31"/>
    </row>
    <row r="11" spans="4:9" ht="15">
      <c r="D11" s="14" t="s">
        <v>27</v>
      </c>
      <c r="E11" s="14" t="s">
        <v>27</v>
      </c>
      <c r="F11" s="14"/>
      <c r="G11" s="14" t="s">
        <v>27</v>
      </c>
      <c r="H11" s="14" t="s">
        <v>27</v>
      </c>
      <c r="I11" s="14"/>
    </row>
    <row r="12" ht="15">
      <c r="D12" s="8"/>
    </row>
    <row r="13" spans="1:9" ht="15">
      <c r="A13" s="8" t="s">
        <v>39</v>
      </c>
      <c r="C13" s="8" t="s">
        <v>4</v>
      </c>
      <c r="D13" s="44">
        <v>9548</v>
      </c>
      <c r="E13" s="15">
        <v>31777</v>
      </c>
      <c r="F13" s="15"/>
      <c r="G13" s="44">
        <v>61631</v>
      </c>
      <c r="H13" s="15">
        <v>78348</v>
      </c>
      <c r="I13" s="15"/>
    </row>
    <row r="14" spans="4:9" ht="15">
      <c r="D14" s="33"/>
      <c r="E14" s="33"/>
      <c r="F14" s="33"/>
      <c r="G14" s="33"/>
      <c r="H14" s="33"/>
      <c r="I14" s="33"/>
    </row>
    <row r="15" spans="1:9" ht="15">
      <c r="A15" s="8" t="s">
        <v>40</v>
      </c>
      <c r="C15" s="8" t="s">
        <v>4</v>
      </c>
      <c r="D15" s="42">
        <f>-10527-4481+4844</f>
        <v>-10164</v>
      </c>
      <c r="E15" s="42">
        <v>-26309</v>
      </c>
      <c r="F15" s="42"/>
      <c r="G15" s="42">
        <f>-44224-18717+4844</f>
        <v>-58097</v>
      </c>
      <c r="H15" s="42">
        <v>-70861</v>
      </c>
      <c r="I15" s="42"/>
    </row>
    <row r="16" spans="1:9" ht="15">
      <c r="A16" s="8"/>
      <c r="C16" s="8"/>
      <c r="D16" s="42"/>
      <c r="E16" s="42"/>
      <c r="F16" s="42"/>
      <c r="G16" s="42"/>
      <c r="H16" s="42"/>
      <c r="I16" s="42"/>
    </row>
    <row r="17" spans="1:9" ht="15">
      <c r="A17" s="1" t="s">
        <v>93</v>
      </c>
      <c r="C17" s="8"/>
      <c r="D17" s="41">
        <f>6831-4844</f>
        <v>1987</v>
      </c>
      <c r="E17" s="41">
        <v>1009</v>
      </c>
      <c r="F17" s="42"/>
      <c r="G17" s="42">
        <f>7976+470-4844</f>
        <v>3602</v>
      </c>
      <c r="H17" s="41">
        <v>13419</v>
      </c>
      <c r="I17" s="41"/>
    </row>
    <row r="18" spans="4:9" ht="15">
      <c r="D18" s="15"/>
      <c r="E18" s="15"/>
      <c r="F18" s="15"/>
      <c r="G18" s="15"/>
      <c r="H18" s="15"/>
      <c r="I18" s="15"/>
    </row>
    <row r="19" spans="1:9" ht="15">
      <c r="A19" s="8" t="s">
        <v>41</v>
      </c>
      <c r="C19" s="8" t="s">
        <v>4</v>
      </c>
      <c r="D19" s="15">
        <v>-511</v>
      </c>
      <c r="E19" s="15">
        <v>-1783</v>
      </c>
      <c r="F19" s="15"/>
      <c r="G19" s="15">
        <v>-3057</v>
      </c>
      <c r="H19" s="15">
        <v>-3020</v>
      </c>
      <c r="I19" s="15"/>
    </row>
    <row r="20" spans="4:9" ht="15">
      <c r="D20" s="24"/>
      <c r="E20" s="9"/>
      <c r="F20" s="9"/>
      <c r="G20" s="24"/>
      <c r="H20" s="9"/>
      <c r="I20" s="39"/>
    </row>
    <row r="21" spans="1:9" ht="15">
      <c r="A21" s="1" t="s">
        <v>118</v>
      </c>
      <c r="D21" s="15">
        <f>SUM(D13:D19)</f>
        <v>860</v>
      </c>
      <c r="E21" s="15">
        <f>SUM(E13:E20)</f>
        <v>4694</v>
      </c>
      <c r="F21" s="15"/>
      <c r="G21" s="15">
        <f>SUM(G13:G19)</f>
        <v>4079</v>
      </c>
      <c r="H21" s="15">
        <f>SUM(H13:H19)</f>
        <v>17886</v>
      </c>
      <c r="I21" s="15"/>
    </row>
    <row r="22" spans="4:9" ht="15">
      <c r="D22" s="15"/>
      <c r="E22" s="7"/>
      <c r="F22" s="7"/>
      <c r="G22" s="15"/>
      <c r="H22" s="7"/>
      <c r="I22" s="7"/>
    </row>
    <row r="23" spans="1:9" ht="15">
      <c r="A23" s="8" t="s">
        <v>42</v>
      </c>
      <c r="C23" s="8" t="s">
        <v>4</v>
      </c>
      <c r="D23" s="15">
        <v>804</v>
      </c>
      <c r="E23" s="15">
        <v>-368</v>
      </c>
      <c r="F23" s="15"/>
      <c r="G23" s="15">
        <v>207</v>
      </c>
      <c r="H23" s="15">
        <v>-782</v>
      </c>
      <c r="I23" s="15"/>
    </row>
    <row r="24" spans="4:9" ht="15">
      <c r="D24" s="24"/>
      <c r="E24" s="9"/>
      <c r="F24" s="9"/>
      <c r="G24" s="24"/>
      <c r="H24" s="9"/>
      <c r="I24" s="39"/>
    </row>
    <row r="25" spans="1:9" ht="15">
      <c r="A25" s="5" t="s">
        <v>120</v>
      </c>
      <c r="D25" s="15">
        <f>+D23+D21</f>
        <v>1664</v>
      </c>
      <c r="E25" s="15">
        <f>+E23+E21</f>
        <v>4326</v>
      </c>
      <c r="F25" s="15"/>
      <c r="G25" s="15">
        <f>+G23+G21</f>
        <v>4286</v>
      </c>
      <c r="H25" s="15">
        <f>+H23+H21</f>
        <v>17104</v>
      </c>
      <c r="I25" s="15"/>
    </row>
    <row r="26" spans="1:9" ht="15">
      <c r="A26" s="5" t="s">
        <v>119</v>
      </c>
      <c r="D26" s="42"/>
      <c r="E26" s="42"/>
      <c r="F26" s="42"/>
      <c r="G26" s="42"/>
      <c r="H26" s="42"/>
      <c r="I26" s="42"/>
    </row>
    <row r="27" spans="1:9" ht="15">
      <c r="A27" s="5"/>
      <c r="D27" s="42"/>
      <c r="E27" s="42"/>
      <c r="F27" s="42"/>
      <c r="G27" s="42"/>
      <c r="H27" s="42"/>
      <c r="I27" s="42"/>
    </row>
    <row r="28" spans="1:9" ht="15">
      <c r="A28" s="5" t="s">
        <v>127</v>
      </c>
      <c r="D28" s="42">
        <v>12209</v>
      </c>
      <c r="E28" s="41">
        <v>0</v>
      </c>
      <c r="F28" s="42"/>
      <c r="G28" s="42">
        <v>306547</v>
      </c>
      <c r="H28" s="41">
        <v>0</v>
      </c>
      <c r="I28" s="41"/>
    </row>
    <row r="29" spans="1:9" ht="15">
      <c r="A29" s="5"/>
      <c r="D29" s="42"/>
      <c r="E29" s="42"/>
      <c r="F29" s="42"/>
      <c r="G29" s="42"/>
      <c r="H29" s="42"/>
      <c r="I29" s="42"/>
    </row>
    <row r="30" spans="1:9" ht="15">
      <c r="A30" s="5" t="s">
        <v>65</v>
      </c>
      <c r="D30" s="45"/>
      <c r="E30" s="45"/>
      <c r="F30" s="45"/>
      <c r="G30" s="45"/>
      <c r="H30" s="45"/>
      <c r="I30" s="45"/>
    </row>
    <row r="31" spans="1:9" ht="15.75" thickBot="1">
      <c r="A31" s="5" t="s">
        <v>66</v>
      </c>
      <c r="D31" s="47">
        <f>D25+D28</f>
        <v>13873</v>
      </c>
      <c r="E31" s="47">
        <f>E25</f>
        <v>4326</v>
      </c>
      <c r="F31" s="47"/>
      <c r="G31" s="47">
        <f>G25+G28</f>
        <v>310833</v>
      </c>
      <c r="H31" s="47">
        <f>H25</f>
        <v>17104</v>
      </c>
      <c r="I31" s="98"/>
    </row>
    <row r="32" spans="4:9" ht="15" thickTop="1">
      <c r="D32" s="42"/>
      <c r="E32" s="39"/>
      <c r="F32" s="39"/>
      <c r="G32" s="42"/>
      <c r="H32" s="39"/>
      <c r="I32" s="39"/>
    </row>
    <row r="33" spans="1:9" ht="15">
      <c r="A33" s="5" t="s">
        <v>128</v>
      </c>
      <c r="D33" s="12" t="s">
        <v>4</v>
      </c>
      <c r="E33" s="7"/>
      <c r="F33" s="7"/>
      <c r="G33" s="12" t="s">
        <v>4</v>
      </c>
      <c r="H33" s="7"/>
      <c r="I33" s="7"/>
    </row>
    <row r="34" spans="4:9" ht="15">
      <c r="D34" s="12" t="s">
        <v>4</v>
      </c>
      <c r="E34" s="7"/>
      <c r="F34" s="7"/>
      <c r="G34" s="12" t="s">
        <v>4</v>
      </c>
      <c r="H34" s="7"/>
      <c r="I34" s="7"/>
    </row>
    <row r="35" spans="1:9" ht="15" thickBot="1">
      <c r="A35" s="8" t="s">
        <v>43</v>
      </c>
      <c r="D35" s="97">
        <f>D31-D37</f>
        <v>13303</v>
      </c>
      <c r="E35" s="97">
        <f>E31-E37</f>
        <v>4025</v>
      </c>
      <c r="F35" s="97"/>
      <c r="G35" s="97">
        <f>G31-G37</f>
        <v>310631</v>
      </c>
      <c r="H35" s="97">
        <f>H31-H37</f>
        <v>16803</v>
      </c>
      <c r="I35" s="99"/>
    </row>
    <row r="36" spans="1:9" ht="15" thickTop="1">
      <c r="A36" s="8"/>
      <c r="D36" s="99"/>
      <c r="E36" s="99"/>
      <c r="F36" s="99"/>
      <c r="G36" s="99"/>
      <c r="H36" s="99"/>
      <c r="I36" s="99"/>
    </row>
    <row r="37" spans="1:9" ht="15" thickBot="1">
      <c r="A37" s="1" t="s">
        <v>67</v>
      </c>
      <c r="D37" s="101">
        <v>570</v>
      </c>
      <c r="E37" s="101">
        <v>301</v>
      </c>
      <c r="F37" s="97"/>
      <c r="G37" s="101">
        <v>202</v>
      </c>
      <c r="H37" s="101">
        <v>301</v>
      </c>
      <c r="I37" s="100"/>
    </row>
    <row r="38" spans="4:9" ht="15" thickTop="1">
      <c r="D38" s="15"/>
      <c r="E38" s="15"/>
      <c r="F38" s="15"/>
      <c r="G38" s="15"/>
      <c r="H38" s="15"/>
      <c r="I38" s="15"/>
    </row>
    <row r="39" spans="1:9" ht="15">
      <c r="A39" s="5" t="s">
        <v>129</v>
      </c>
      <c r="D39" s="15"/>
      <c r="E39" s="15"/>
      <c r="F39" s="15"/>
      <c r="G39" s="15"/>
      <c r="H39" s="15"/>
      <c r="I39" s="15"/>
    </row>
    <row r="40" spans="4:9" ht="15">
      <c r="D40" s="15"/>
      <c r="E40" s="15"/>
      <c r="F40" s="15"/>
      <c r="G40" s="15"/>
      <c r="H40" s="15"/>
      <c r="I40" s="15"/>
    </row>
    <row r="41" spans="1:9" ht="15" thickBot="1">
      <c r="A41" s="8" t="s">
        <v>43</v>
      </c>
      <c r="D41" s="38">
        <f>D35</f>
        <v>13303</v>
      </c>
      <c r="E41" s="38">
        <v>4025</v>
      </c>
      <c r="F41" s="38"/>
      <c r="G41" s="38">
        <f>G35</f>
        <v>310631</v>
      </c>
      <c r="H41" s="38">
        <v>16803</v>
      </c>
      <c r="I41" s="42"/>
    </row>
    <row r="42" spans="1:9" ht="15" thickTop="1">
      <c r="A42" s="8"/>
      <c r="D42" s="42"/>
      <c r="E42" s="42"/>
      <c r="F42" s="42"/>
      <c r="G42" s="42"/>
      <c r="H42" s="42"/>
      <c r="I42" s="42"/>
    </row>
    <row r="43" spans="1:9" ht="15" thickBot="1">
      <c r="A43" s="1" t="s">
        <v>67</v>
      </c>
      <c r="D43" s="43">
        <v>570</v>
      </c>
      <c r="E43" s="43">
        <v>301</v>
      </c>
      <c r="F43" s="38"/>
      <c r="G43" s="43">
        <v>202</v>
      </c>
      <c r="H43" s="43">
        <v>301</v>
      </c>
      <c r="I43" s="41"/>
    </row>
    <row r="44" spans="4:9" ht="15" thickTop="1">
      <c r="D44" s="41"/>
      <c r="E44" s="41"/>
      <c r="F44" s="42"/>
      <c r="G44" s="41"/>
      <c r="H44" s="41"/>
      <c r="I44" s="41"/>
    </row>
    <row r="45" spans="1:7" ht="15">
      <c r="A45" s="5" t="s">
        <v>44</v>
      </c>
      <c r="D45" s="8" t="s">
        <v>4</v>
      </c>
      <c r="G45" s="8" t="s">
        <v>4</v>
      </c>
    </row>
    <row r="46" spans="1:9" ht="15">
      <c r="A46" s="34" t="s">
        <v>101</v>
      </c>
      <c r="D46" s="16">
        <f>+D31/(189597)*100</f>
        <v>7.317098899244185</v>
      </c>
      <c r="E46" s="16">
        <f>+E41/(181747)*100</f>
        <v>2.214617022564334</v>
      </c>
      <c r="F46" s="16"/>
      <c r="G46" s="16">
        <f>+G31/(189597)*100</f>
        <v>163.9440497476226</v>
      </c>
      <c r="H46" s="16">
        <f>+H41/(181747)*100</f>
        <v>9.24526952301826</v>
      </c>
      <c r="I46" s="16"/>
    </row>
    <row r="47" spans="3:9" ht="15">
      <c r="C47" s="34" t="s">
        <v>121</v>
      </c>
      <c r="D47" s="16">
        <f>+D31/(189597)*100</f>
        <v>7.317098899244185</v>
      </c>
      <c r="E47" s="16">
        <f>+E41/(181747)*100</f>
        <v>2.214617022564334</v>
      </c>
      <c r="F47" s="16"/>
      <c r="G47" s="16">
        <f>+G31/(189597)*100</f>
        <v>163.9440497476226</v>
      </c>
      <c r="H47" s="16">
        <f>+H41/(181747)*100</f>
        <v>9.24526952301826</v>
      </c>
      <c r="I47" s="16"/>
    </row>
    <row r="50" ht="15">
      <c r="A50" s="1" t="s">
        <v>133</v>
      </c>
    </row>
    <row r="51" spans="1:9" ht="15">
      <c r="A51" s="1" t="s">
        <v>132</v>
      </c>
      <c r="H51" s="52"/>
      <c r="I51" s="52"/>
    </row>
    <row r="53" ht="15">
      <c r="H53" s="52" t="s">
        <v>75</v>
      </c>
    </row>
    <row r="54" spans="4:7" ht="15">
      <c r="D54" s="8" t="s">
        <v>4</v>
      </c>
      <c r="G54" s="8" t="s">
        <v>4</v>
      </c>
    </row>
    <row r="55" ht="15">
      <c r="D55" s="8" t="s">
        <v>4</v>
      </c>
    </row>
    <row r="56" spans="8:9" ht="15">
      <c r="H56" s="52"/>
      <c r="I56" s="52"/>
    </row>
  </sheetData>
  <sheetProtection/>
  <printOptions/>
  <pageMargins left="0.33" right="0.17" top="1" bottom="1" header="0.5" footer="0.5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7"/>
  <sheetViews>
    <sheetView showOutlineSymbols="0" workbookViewId="0" topLeftCell="A47">
      <selection activeCell="K33" sqref="K33"/>
    </sheetView>
  </sheetViews>
  <sheetFormatPr defaultColWidth="9.6640625" defaultRowHeight="15"/>
  <cols>
    <col min="1" max="3" width="9.6640625" style="1" customWidth="1"/>
    <col min="4" max="4" width="16.3359375" style="1" customWidth="1"/>
    <col min="5" max="5" width="11.6640625" style="1" customWidth="1"/>
    <col min="6" max="6" width="11.77734375" style="1" customWidth="1"/>
    <col min="7" max="7" width="11.6640625" style="1" customWidth="1"/>
    <col min="8" max="8" width="12.10546875" style="1" customWidth="1"/>
    <col min="9" max="9" width="13.4453125" style="1" customWidth="1"/>
    <col min="10" max="10" width="13.21484375" style="1" customWidth="1"/>
    <col min="11" max="11" width="12.4453125" style="1" customWidth="1"/>
    <col min="12" max="16384" width="9.6640625" style="1" customWidth="1"/>
  </cols>
  <sheetData>
    <row r="1" ht="15">
      <c r="B1" s="5" t="s">
        <v>73</v>
      </c>
    </row>
    <row r="2" ht="15">
      <c r="B2" s="5"/>
    </row>
    <row r="3" ht="15">
      <c r="B3" s="5" t="s">
        <v>110</v>
      </c>
    </row>
    <row r="4" ht="15">
      <c r="B4" s="5" t="s">
        <v>136</v>
      </c>
    </row>
    <row r="6" spans="5:6" ht="15">
      <c r="E6" s="13" t="s">
        <v>34</v>
      </c>
      <c r="F6" s="13"/>
    </row>
    <row r="7" spans="5:6" ht="15">
      <c r="E7" s="13"/>
      <c r="F7" s="13"/>
    </row>
    <row r="8" spans="5:7" ht="15">
      <c r="E8" s="13"/>
      <c r="F8" s="13"/>
      <c r="G8" s="25" t="s">
        <v>70</v>
      </c>
    </row>
    <row r="9" spans="5:11" ht="15">
      <c r="E9" s="14"/>
      <c r="G9" s="25" t="s">
        <v>71</v>
      </c>
      <c r="H9" s="14"/>
      <c r="I9" s="25" t="s">
        <v>70</v>
      </c>
      <c r="J9" s="25" t="s">
        <v>108</v>
      </c>
      <c r="K9" s="14"/>
    </row>
    <row r="10" spans="5:11" ht="15">
      <c r="E10" s="14" t="s">
        <v>32</v>
      </c>
      <c r="F10" s="25" t="s">
        <v>35</v>
      </c>
      <c r="G10" s="25" t="s">
        <v>130</v>
      </c>
      <c r="H10" s="31" t="s">
        <v>69</v>
      </c>
      <c r="I10" s="31" t="s">
        <v>71</v>
      </c>
      <c r="J10" s="25" t="s">
        <v>107</v>
      </c>
      <c r="K10" s="14" t="s">
        <v>37</v>
      </c>
    </row>
    <row r="11" spans="5:11" ht="15">
      <c r="E11" s="14" t="s">
        <v>33</v>
      </c>
      <c r="F11" s="25" t="s">
        <v>36</v>
      </c>
      <c r="G11" s="14" t="s">
        <v>125</v>
      </c>
      <c r="H11" s="31" t="s">
        <v>13</v>
      </c>
      <c r="I11" s="31" t="s">
        <v>72</v>
      </c>
      <c r="J11" s="31" t="s">
        <v>68</v>
      </c>
      <c r="K11" s="14" t="s">
        <v>38</v>
      </c>
    </row>
    <row r="12" spans="5:11" ht="15">
      <c r="E12" s="14" t="s">
        <v>27</v>
      </c>
      <c r="F12" s="25" t="s">
        <v>27</v>
      </c>
      <c r="G12" s="14" t="s">
        <v>27</v>
      </c>
      <c r="H12" s="14" t="s">
        <v>27</v>
      </c>
      <c r="I12" s="14" t="s">
        <v>27</v>
      </c>
      <c r="J12" s="14" t="s">
        <v>27</v>
      </c>
      <c r="K12" s="14" t="s">
        <v>27</v>
      </c>
    </row>
    <row r="13" ht="15">
      <c r="B13" s="13" t="s">
        <v>4</v>
      </c>
    </row>
    <row r="14" spans="5:11" ht="15">
      <c r="E14" s="7"/>
      <c r="F14" s="7"/>
      <c r="G14" s="7"/>
      <c r="H14" s="7"/>
      <c r="I14" s="7"/>
      <c r="J14" s="7"/>
      <c r="K14" s="26"/>
    </row>
    <row r="15" spans="2:11" ht="15">
      <c r="B15" s="30"/>
      <c r="E15" s="7"/>
      <c r="F15" s="7"/>
      <c r="G15" s="32"/>
      <c r="H15" s="32"/>
      <c r="I15" s="32"/>
      <c r="J15" s="32"/>
      <c r="K15" s="32"/>
    </row>
    <row r="16" spans="5:11" ht="15" hidden="1">
      <c r="E16" s="7"/>
      <c r="F16" s="7"/>
      <c r="G16" s="7"/>
      <c r="H16" s="7"/>
      <c r="I16" s="7"/>
      <c r="J16" s="7"/>
      <c r="K16" s="7"/>
    </row>
    <row r="17" spans="2:11" ht="15.75" hidden="1" thickBot="1">
      <c r="B17" s="5" t="s">
        <v>61</v>
      </c>
      <c r="E17" s="27" t="e">
        <f>#REF!</f>
        <v>#REF!</v>
      </c>
      <c r="F17" s="27" t="e">
        <f>#REF!</f>
        <v>#REF!</v>
      </c>
      <c r="G17" s="27">
        <f>SUM(G15:G16)-1</f>
        <v>-1</v>
      </c>
      <c r="H17" s="27"/>
      <c r="I17" s="27"/>
      <c r="J17" s="27"/>
      <c r="K17" s="27">
        <f>SUM(K15:K16)</f>
        <v>0</v>
      </c>
    </row>
    <row r="18" spans="5:11" ht="15" hidden="1">
      <c r="E18" s="21"/>
      <c r="F18" s="21"/>
      <c r="G18" s="21"/>
      <c r="H18" s="21"/>
      <c r="I18" s="21"/>
      <c r="J18" s="21"/>
      <c r="K18" s="21"/>
    </row>
    <row r="19" ht="15" hidden="1"/>
    <row r="20" spans="2:11" ht="15">
      <c r="B20" s="5" t="s">
        <v>97</v>
      </c>
      <c r="E20" s="98">
        <v>107480</v>
      </c>
      <c r="F20" s="98">
        <v>48648</v>
      </c>
      <c r="G20" s="98">
        <v>0</v>
      </c>
      <c r="H20" s="98">
        <v>48648</v>
      </c>
      <c r="I20" s="98">
        <v>-174</v>
      </c>
      <c r="J20" s="98">
        <v>54</v>
      </c>
      <c r="K20" s="98">
        <v>156008</v>
      </c>
    </row>
    <row r="21" spans="5:11" ht="15">
      <c r="E21" s="102"/>
      <c r="F21" s="102"/>
      <c r="G21" s="102"/>
      <c r="H21" s="102"/>
      <c r="I21" s="102"/>
      <c r="J21" s="102"/>
      <c r="K21" s="102"/>
    </row>
    <row r="22" spans="2:11" ht="15">
      <c r="B22" s="1" t="s">
        <v>122</v>
      </c>
      <c r="E22" s="102">
        <v>39425</v>
      </c>
      <c r="F22" s="102">
        <v>-39425</v>
      </c>
      <c r="G22" s="102">
        <v>0</v>
      </c>
      <c r="H22" s="102">
        <v>-39425</v>
      </c>
      <c r="I22" s="102"/>
      <c r="J22" s="102"/>
      <c r="K22" s="103">
        <v>0</v>
      </c>
    </row>
    <row r="23" spans="5:11" ht="15">
      <c r="E23" s="102"/>
      <c r="F23" s="102"/>
      <c r="G23" s="102"/>
      <c r="H23" s="102"/>
      <c r="I23" s="102"/>
      <c r="J23" s="102"/>
      <c r="K23" s="102"/>
    </row>
    <row r="24" spans="2:11" ht="15">
      <c r="B24" s="1" t="s">
        <v>123</v>
      </c>
      <c r="E24" s="102">
        <v>34842</v>
      </c>
      <c r="F24" s="102"/>
      <c r="G24" s="102"/>
      <c r="H24" s="102"/>
      <c r="I24" s="102"/>
      <c r="J24" s="102"/>
      <c r="K24" s="102">
        <f>E24</f>
        <v>34842</v>
      </c>
    </row>
    <row r="25" spans="5:11" ht="15">
      <c r="E25" s="102"/>
      <c r="F25" s="102"/>
      <c r="G25" s="102"/>
      <c r="H25" s="102"/>
      <c r="I25" s="102"/>
      <c r="J25" s="102"/>
      <c r="K25" s="102"/>
    </row>
    <row r="26" spans="2:11" ht="15">
      <c r="B26" s="1" t="s">
        <v>92</v>
      </c>
      <c r="E26" s="104"/>
      <c r="F26" s="104">
        <v>16803</v>
      </c>
      <c r="G26" s="104">
        <v>0</v>
      </c>
      <c r="H26" s="104">
        <v>16803</v>
      </c>
      <c r="I26" s="104"/>
      <c r="J26" s="104">
        <v>301</v>
      </c>
      <c r="K26" s="104">
        <f>H26+J26</f>
        <v>17104</v>
      </c>
    </row>
    <row r="27" spans="5:11" ht="15">
      <c r="E27" s="104"/>
      <c r="F27" s="104"/>
      <c r="G27" s="104"/>
      <c r="H27" s="104"/>
      <c r="I27" s="104"/>
      <c r="J27" s="104"/>
      <c r="K27" s="104"/>
    </row>
    <row r="28" spans="2:11" ht="15">
      <c r="B28" s="1" t="s">
        <v>142</v>
      </c>
      <c r="E28" s="104"/>
      <c r="F28" s="104"/>
      <c r="G28" s="104"/>
      <c r="H28" s="104"/>
      <c r="I28" s="104"/>
      <c r="J28" s="104">
        <v>2460</v>
      </c>
      <c r="K28" s="104">
        <f>J28</f>
        <v>2460</v>
      </c>
    </row>
    <row r="29" spans="5:11" ht="15">
      <c r="E29" s="104"/>
      <c r="F29" s="104"/>
      <c r="G29" s="104"/>
      <c r="H29" s="104"/>
      <c r="I29" s="104"/>
      <c r="J29" s="104"/>
      <c r="K29" s="104"/>
    </row>
    <row r="30" spans="2:11" ht="15">
      <c r="B30" s="1" t="s">
        <v>104</v>
      </c>
      <c r="E30" s="104"/>
      <c r="F30" s="104"/>
      <c r="G30" s="104"/>
      <c r="H30" s="104"/>
      <c r="I30" s="104">
        <v>-3</v>
      </c>
      <c r="J30" s="104"/>
      <c r="K30" s="104">
        <v>-3</v>
      </c>
    </row>
    <row r="31" spans="5:11" ht="15">
      <c r="E31" s="104"/>
      <c r="F31" s="104"/>
      <c r="G31" s="104"/>
      <c r="H31" s="104"/>
      <c r="I31" s="104"/>
      <c r="J31" s="104"/>
      <c r="K31" s="104"/>
    </row>
    <row r="32" spans="2:11" ht="15">
      <c r="B32" s="1" t="s">
        <v>135</v>
      </c>
      <c r="E32" s="104"/>
      <c r="F32" s="104">
        <v>-5280</v>
      </c>
      <c r="G32" s="104"/>
      <c r="H32" s="104">
        <v>-5280</v>
      </c>
      <c r="I32" s="104"/>
      <c r="J32" s="104"/>
      <c r="K32" s="104">
        <v>-5280</v>
      </c>
    </row>
    <row r="33" spans="5:11" ht="15">
      <c r="E33" s="104"/>
      <c r="F33" s="104"/>
      <c r="G33" s="104"/>
      <c r="H33" s="104"/>
      <c r="I33" s="104"/>
      <c r="J33" s="104"/>
      <c r="K33" s="104"/>
    </row>
    <row r="34" spans="2:11" ht="15.75" thickBot="1">
      <c r="B34" s="5" t="s">
        <v>137</v>
      </c>
      <c r="E34" s="105">
        <f>SUM(E20:E33)</f>
        <v>181747</v>
      </c>
      <c r="F34" s="105">
        <f>F20+F22+F26+F32</f>
        <v>20746</v>
      </c>
      <c r="G34" s="105">
        <v>0</v>
      </c>
      <c r="H34" s="105">
        <f>SUM(H20:H33)</f>
        <v>20746</v>
      </c>
      <c r="I34" s="105">
        <f>I20+I24+I30</f>
        <v>-177</v>
      </c>
      <c r="J34" s="105">
        <f>J20+J26+J28</f>
        <v>2815</v>
      </c>
      <c r="K34" s="105">
        <f>K20+K26+K24+K32+K28+K30</f>
        <v>205131</v>
      </c>
    </row>
    <row r="35" spans="5:11" ht="15" thickTop="1">
      <c r="E35" s="106"/>
      <c r="F35" s="106"/>
      <c r="G35" s="106"/>
      <c r="H35" s="106"/>
      <c r="I35" s="106"/>
      <c r="J35" s="106"/>
      <c r="K35" s="106"/>
    </row>
    <row r="36" spans="5:11" ht="15">
      <c r="E36" s="98"/>
      <c r="F36" s="98"/>
      <c r="G36" s="98"/>
      <c r="H36" s="98"/>
      <c r="I36" s="98"/>
      <c r="J36" s="98"/>
      <c r="K36" s="98"/>
    </row>
    <row r="37" spans="2:11" ht="15">
      <c r="B37" s="5" t="s">
        <v>114</v>
      </c>
      <c r="E37" s="98">
        <v>181747</v>
      </c>
      <c r="F37" s="98">
        <v>20746</v>
      </c>
      <c r="G37" s="98">
        <v>0</v>
      </c>
      <c r="H37" s="98">
        <v>20746</v>
      </c>
      <c r="I37" s="98">
        <v>-177</v>
      </c>
      <c r="J37" s="98">
        <v>2815</v>
      </c>
      <c r="K37" s="98">
        <f>E37+H37+I37+J37</f>
        <v>205131</v>
      </c>
    </row>
    <row r="38" spans="5:11" ht="15">
      <c r="E38" s="98"/>
      <c r="F38" s="98"/>
      <c r="G38" s="98"/>
      <c r="H38" s="98"/>
      <c r="I38" s="98"/>
      <c r="J38" s="98"/>
      <c r="K38" s="98"/>
    </row>
    <row r="39" spans="2:11" ht="15">
      <c r="B39" s="1" t="s">
        <v>123</v>
      </c>
      <c r="E39" s="98">
        <v>7850</v>
      </c>
      <c r="F39" s="98"/>
      <c r="G39" s="98"/>
      <c r="H39" s="98"/>
      <c r="I39" s="98"/>
      <c r="J39" s="98"/>
      <c r="K39" s="98">
        <f>E39</f>
        <v>7850</v>
      </c>
    </row>
    <row r="40" spans="5:11" ht="15">
      <c r="E40" s="98"/>
      <c r="F40" s="98"/>
      <c r="G40" s="98"/>
      <c r="H40" s="98"/>
      <c r="I40" s="98"/>
      <c r="J40" s="98"/>
      <c r="K40" s="98"/>
    </row>
    <row r="41" spans="2:11" ht="15">
      <c r="B41" s="1" t="s">
        <v>104</v>
      </c>
      <c r="E41" s="98"/>
      <c r="F41" s="98"/>
      <c r="G41" s="98"/>
      <c r="H41" s="98"/>
      <c r="I41" s="98">
        <v>-2</v>
      </c>
      <c r="J41" s="98"/>
      <c r="K41" s="98">
        <v>-2</v>
      </c>
    </row>
    <row r="42" spans="5:11" ht="15">
      <c r="E42" s="98"/>
      <c r="F42" s="98"/>
      <c r="G42" s="98"/>
      <c r="H42" s="98"/>
      <c r="I42" s="98"/>
      <c r="J42" s="98"/>
      <c r="K42" s="98"/>
    </row>
    <row r="43" spans="2:11" ht="15">
      <c r="B43" s="5" t="s">
        <v>131</v>
      </c>
      <c r="C43" s="8"/>
      <c r="D43" s="8"/>
      <c r="E43" s="107"/>
      <c r="F43" s="98">
        <f>income!G25-income!G37</f>
        <v>4084</v>
      </c>
      <c r="G43" s="108"/>
      <c r="H43" s="98">
        <f>F43</f>
        <v>4084</v>
      </c>
      <c r="I43" s="98"/>
      <c r="J43" s="98">
        <f>income!G37</f>
        <v>202</v>
      </c>
      <c r="K43" s="98">
        <f>H43+J43</f>
        <v>4286</v>
      </c>
    </row>
    <row r="44" spans="2:11" ht="15">
      <c r="B44" s="8"/>
      <c r="C44" s="8"/>
      <c r="D44" s="8"/>
      <c r="E44" s="107"/>
      <c r="F44" s="98"/>
      <c r="G44" s="98"/>
      <c r="H44" s="98"/>
      <c r="I44" s="98"/>
      <c r="J44" s="98"/>
      <c r="K44" s="98"/>
    </row>
    <row r="45" spans="2:11" ht="15">
      <c r="B45" s="5" t="s">
        <v>127</v>
      </c>
      <c r="C45" s="5"/>
      <c r="D45" s="5"/>
      <c r="E45" s="107"/>
      <c r="F45" s="98"/>
      <c r="G45" s="98">
        <v>306547</v>
      </c>
      <c r="H45" s="98">
        <v>306547</v>
      </c>
      <c r="I45" s="98"/>
      <c r="J45" s="98"/>
      <c r="K45" s="98">
        <v>306547</v>
      </c>
    </row>
    <row r="46" spans="5:11" ht="15">
      <c r="E46" s="98"/>
      <c r="F46" s="98"/>
      <c r="G46" s="98"/>
      <c r="H46" s="98"/>
      <c r="I46" s="98"/>
      <c r="J46" s="98"/>
      <c r="K46" s="98"/>
    </row>
    <row r="47" spans="5:11" ht="15">
      <c r="E47" s="98"/>
      <c r="F47" s="98"/>
      <c r="G47" s="98"/>
      <c r="H47" s="98"/>
      <c r="I47" s="98"/>
      <c r="J47" s="98"/>
      <c r="K47" s="98"/>
    </row>
    <row r="48" spans="2:11" ht="15">
      <c r="B48" s="1" t="s">
        <v>135</v>
      </c>
      <c r="E48" s="98"/>
      <c r="F48" s="98">
        <v>-5443</v>
      </c>
      <c r="G48" s="98"/>
      <c r="H48" s="98">
        <v>-5443</v>
      </c>
      <c r="I48" s="98"/>
      <c r="J48" s="98"/>
      <c r="K48" s="98">
        <v>-5443</v>
      </c>
    </row>
    <row r="49" spans="5:11" ht="15">
      <c r="E49" s="98"/>
      <c r="F49" s="98"/>
      <c r="G49" s="98"/>
      <c r="H49" s="98"/>
      <c r="I49" s="98"/>
      <c r="J49" s="98"/>
      <c r="K49" s="98"/>
    </row>
    <row r="50" spans="2:11" ht="15.75" thickBot="1">
      <c r="B50" s="5" t="s">
        <v>138</v>
      </c>
      <c r="E50" s="109">
        <f>E37+E43+E39</f>
        <v>189597</v>
      </c>
      <c r="F50" s="109">
        <f>F37+F43+F48</f>
        <v>19387</v>
      </c>
      <c r="G50" s="109">
        <f>G37+G45</f>
        <v>306547</v>
      </c>
      <c r="H50" s="109">
        <f>H37+H43+H45+H48</f>
        <v>325934</v>
      </c>
      <c r="I50" s="109">
        <f>SUM(I37:I46)</f>
        <v>-179</v>
      </c>
      <c r="J50" s="109">
        <f>J37+J43</f>
        <v>3017</v>
      </c>
      <c r="K50" s="109">
        <f>K37+K43+K41+K45+K48+K39</f>
        <v>518369</v>
      </c>
    </row>
    <row r="51" spans="5:11" ht="15" thickTop="1">
      <c r="E51" s="21"/>
      <c r="F51" s="21"/>
      <c r="G51" s="21"/>
      <c r="H51" s="21"/>
      <c r="I51" s="21"/>
      <c r="J51" s="21"/>
      <c r="K51" s="21"/>
    </row>
    <row r="52" spans="5:11" ht="15">
      <c r="E52" s="21"/>
      <c r="F52" s="21"/>
      <c r="G52" s="21"/>
      <c r="H52" s="21"/>
      <c r="I52" s="21"/>
      <c r="J52" s="51"/>
      <c r="K52" s="39"/>
    </row>
    <row r="53" spans="5:11" ht="15">
      <c r="E53" s="21"/>
      <c r="F53" s="21"/>
      <c r="G53" s="21"/>
      <c r="H53" s="21"/>
      <c r="I53" s="21"/>
      <c r="J53" s="21"/>
      <c r="K53" s="21"/>
    </row>
    <row r="54" spans="5:11" ht="15">
      <c r="E54" s="21"/>
      <c r="F54" s="21"/>
      <c r="G54" s="21"/>
      <c r="H54" s="21"/>
      <c r="I54" s="21"/>
      <c r="J54" s="21"/>
      <c r="K54" s="21"/>
    </row>
    <row r="55" spans="5:11" ht="15">
      <c r="E55" s="21"/>
      <c r="F55" s="21"/>
      <c r="G55" s="21"/>
      <c r="H55" s="21"/>
      <c r="I55" s="21"/>
      <c r="J55" s="21"/>
      <c r="K55" s="21"/>
    </row>
    <row r="56" ht="15">
      <c r="B56" s="8" t="s">
        <v>31</v>
      </c>
    </row>
    <row r="57" spans="2:11" ht="15">
      <c r="B57" s="1" t="s">
        <v>115</v>
      </c>
      <c r="K57" s="52" t="s">
        <v>76</v>
      </c>
    </row>
  </sheetData>
  <sheetProtection/>
  <printOptions/>
  <pageMargins left="0.56" right="0.25" top="0.5" bottom="0.27" header="0" footer="0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PageLayoutView="0" workbookViewId="0" topLeftCell="A37">
      <selection activeCell="F12" sqref="F12"/>
    </sheetView>
  </sheetViews>
  <sheetFormatPr defaultColWidth="8.88671875" defaultRowHeight="15"/>
  <cols>
    <col min="4" max="4" width="10.21484375" style="0" customWidth="1"/>
    <col min="5" max="5" width="15.10546875" style="0" customWidth="1"/>
    <col min="6" max="6" width="11.10546875" style="0" customWidth="1"/>
    <col min="8" max="8" width="11.10546875" style="0" customWidth="1"/>
  </cols>
  <sheetData>
    <row r="1" spans="1:8" ht="15">
      <c r="A1" s="5" t="s">
        <v>73</v>
      </c>
      <c r="B1" s="2"/>
      <c r="C1" s="2"/>
      <c r="D1" s="2"/>
      <c r="E1" s="2"/>
      <c r="F1" s="2"/>
      <c r="G1" s="2"/>
      <c r="H1" s="2" t="s">
        <v>4</v>
      </c>
    </row>
    <row r="2" spans="1:8" ht="15">
      <c r="A2" s="5"/>
      <c r="B2" s="3"/>
      <c r="C2" s="3"/>
      <c r="D2" s="3"/>
      <c r="E2" s="3"/>
      <c r="F2" s="3"/>
      <c r="G2" s="2"/>
      <c r="H2" s="3"/>
    </row>
    <row r="3" spans="1:8" ht="15">
      <c r="A3" s="17" t="s">
        <v>111</v>
      </c>
      <c r="B3" s="3"/>
      <c r="C3" s="3"/>
      <c r="D3" s="3"/>
      <c r="E3" s="3"/>
      <c r="F3" s="1"/>
      <c r="G3" s="18"/>
      <c r="H3" s="1"/>
    </row>
    <row r="4" spans="1:8" ht="15">
      <c r="A4" s="17" t="s">
        <v>143</v>
      </c>
      <c r="B4" s="3"/>
      <c r="C4" s="3"/>
      <c r="D4" s="3"/>
      <c r="E4" s="3"/>
      <c r="F4" s="1"/>
      <c r="G4" s="18"/>
      <c r="H4" s="1"/>
    </row>
    <row r="5" spans="1:8" ht="15">
      <c r="A5" s="17"/>
      <c r="B5" s="3"/>
      <c r="C5" s="3"/>
      <c r="D5" s="3"/>
      <c r="E5" s="3"/>
      <c r="F5" s="18"/>
      <c r="G5" s="18"/>
      <c r="H5" s="18"/>
    </row>
    <row r="6" spans="1:8" ht="15">
      <c r="A6" s="17"/>
      <c r="B6" s="3"/>
      <c r="C6" s="3"/>
      <c r="D6" s="3"/>
      <c r="E6" s="3"/>
      <c r="F6" s="87" t="s">
        <v>45</v>
      </c>
      <c r="G6" s="18"/>
      <c r="H6" s="19" t="s">
        <v>46</v>
      </c>
    </row>
    <row r="7" spans="1:8" ht="15">
      <c r="A7" s="17"/>
      <c r="B7" s="3"/>
      <c r="C7" s="3"/>
      <c r="D7" s="3"/>
      <c r="E7" s="3"/>
      <c r="F7" s="87" t="s">
        <v>91</v>
      </c>
      <c r="G7" s="18"/>
      <c r="H7" s="19" t="s">
        <v>91</v>
      </c>
    </row>
    <row r="8" spans="1:8" ht="15">
      <c r="A8" s="3"/>
      <c r="B8" s="3"/>
      <c r="C8" s="3"/>
      <c r="D8" s="3"/>
      <c r="E8" s="36"/>
      <c r="F8" s="87" t="s">
        <v>47</v>
      </c>
      <c r="G8" s="18"/>
      <c r="H8" s="19" t="s">
        <v>47</v>
      </c>
    </row>
    <row r="9" spans="1:8" ht="15">
      <c r="A9" s="3"/>
      <c r="B9" s="3"/>
      <c r="C9" s="3"/>
      <c r="D9" s="3"/>
      <c r="E9" s="3"/>
      <c r="F9" s="88" t="s">
        <v>139</v>
      </c>
      <c r="G9" s="18"/>
      <c r="H9" s="50" t="s">
        <v>105</v>
      </c>
    </row>
    <row r="10" spans="1:8" ht="15">
      <c r="A10" s="3"/>
      <c r="B10" s="3"/>
      <c r="C10" s="3"/>
      <c r="D10" s="3"/>
      <c r="E10" s="3"/>
      <c r="F10" s="87" t="s">
        <v>48</v>
      </c>
      <c r="G10" s="18"/>
      <c r="H10" s="19" t="s">
        <v>48</v>
      </c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3" t="s">
        <v>117</v>
      </c>
      <c r="B12" s="3"/>
      <c r="C12" s="3"/>
      <c r="D12" s="3"/>
      <c r="E12" s="3"/>
      <c r="F12" s="55">
        <f>income!G21</f>
        <v>4079</v>
      </c>
      <c r="G12" s="20"/>
      <c r="H12" s="55">
        <v>17886</v>
      </c>
    </row>
    <row r="13" spans="1:8" ht="15">
      <c r="A13" s="3"/>
      <c r="B13" s="3"/>
      <c r="C13" s="3"/>
      <c r="D13" s="3"/>
      <c r="E13" s="3"/>
      <c r="F13" s="20"/>
      <c r="G13" s="20"/>
      <c r="H13" s="20"/>
    </row>
    <row r="14" spans="1:8" ht="15">
      <c r="A14" s="3" t="s">
        <v>74</v>
      </c>
      <c r="B14" s="3"/>
      <c r="C14" s="3"/>
      <c r="D14" s="3"/>
      <c r="E14" s="3"/>
      <c r="F14" s="65">
        <v>-312443</v>
      </c>
      <c r="G14" s="20"/>
      <c r="H14" s="65">
        <v>-13824</v>
      </c>
    </row>
    <row r="15" spans="1:8" ht="15">
      <c r="A15" s="3"/>
      <c r="B15" s="3"/>
      <c r="C15" s="3"/>
      <c r="D15" s="3"/>
      <c r="E15" s="3"/>
      <c r="F15" s="56"/>
      <c r="G15" s="20"/>
      <c r="H15" s="56"/>
    </row>
    <row r="16" spans="1:8" ht="15">
      <c r="A16" s="3" t="s">
        <v>49</v>
      </c>
      <c r="B16" s="3"/>
      <c r="C16" s="3"/>
      <c r="D16" s="3"/>
      <c r="E16" s="3"/>
      <c r="F16" s="65">
        <f>SUM(F12:F14)</f>
        <v>-308364</v>
      </c>
      <c r="G16" s="57"/>
      <c r="H16" s="65">
        <f>SUM(H12:H14)</f>
        <v>4062</v>
      </c>
    </row>
    <row r="17" spans="1:8" ht="15" thickBot="1">
      <c r="A17" s="3"/>
      <c r="B17" s="3"/>
      <c r="C17" s="3"/>
      <c r="D17" s="3"/>
      <c r="E17" s="3"/>
      <c r="F17" s="57"/>
      <c r="G17" s="57"/>
      <c r="H17" s="58"/>
    </row>
    <row r="18" spans="1:8" ht="15">
      <c r="A18" s="3"/>
      <c r="B18" s="3" t="s">
        <v>102</v>
      </c>
      <c r="C18" s="3"/>
      <c r="D18" s="3"/>
      <c r="E18" s="3"/>
      <c r="F18" s="84">
        <v>-3734</v>
      </c>
      <c r="G18" s="57"/>
      <c r="H18" s="60">
        <v>3118</v>
      </c>
    </row>
    <row r="19" spans="1:8" ht="15">
      <c r="A19" s="3"/>
      <c r="B19" s="3" t="s">
        <v>134</v>
      </c>
      <c r="C19" s="3"/>
      <c r="D19" s="3"/>
      <c r="E19" s="3"/>
      <c r="F19" s="62">
        <v>131153</v>
      </c>
      <c r="G19" s="57"/>
      <c r="H19" s="61">
        <v>13747</v>
      </c>
    </row>
    <row r="20" spans="1:8" ht="15" thickBot="1">
      <c r="A20" s="3"/>
      <c r="B20" s="3" t="s">
        <v>94</v>
      </c>
      <c r="C20" s="3"/>
      <c r="D20" s="3"/>
      <c r="E20" s="3"/>
      <c r="F20" s="63">
        <v>-29134</v>
      </c>
      <c r="G20" s="57"/>
      <c r="H20" s="64">
        <v>-43440</v>
      </c>
    </row>
    <row r="21" spans="1:8" ht="15">
      <c r="A21" s="3" t="s">
        <v>84</v>
      </c>
      <c r="B21" s="3"/>
      <c r="C21" s="3"/>
      <c r="D21" s="3"/>
      <c r="E21" s="3" t="s">
        <v>4</v>
      </c>
      <c r="F21" s="65">
        <f>SUM(F16:F20)</f>
        <v>-210079</v>
      </c>
      <c r="G21" s="65"/>
      <c r="H21" s="65">
        <f>SUM(H16:H20)</f>
        <v>-22513</v>
      </c>
    </row>
    <row r="22" spans="1:8" ht="15" thickBot="1">
      <c r="A22" s="3"/>
      <c r="B22" s="3"/>
      <c r="C22" s="3"/>
      <c r="D22" s="3"/>
      <c r="E22" s="3"/>
      <c r="F22" s="66"/>
      <c r="G22" s="66"/>
      <c r="H22" s="66"/>
    </row>
    <row r="23" spans="1:8" ht="15">
      <c r="A23" s="3"/>
      <c r="B23" s="3" t="s">
        <v>89</v>
      </c>
      <c r="C23" s="3"/>
      <c r="D23" s="3"/>
      <c r="E23" s="3"/>
      <c r="F23" s="67">
        <v>-1063</v>
      </c>
      <c r="G23" s="66"/>
      <c r="H23" s="67">
        <v>-769</v>
      </c>
    </row>
    <row r="24" spans="1:8" ht="15">
      <c r="A24" s="3"/>
      <c r="B24" s="3" t="s">
        <v>85</v>
      </c>
      <c r="C24" s="3"/>
      <c r="D24" s="3"/>
      <c r="E24" s="3"/>
      <c r="F24" s="68">
        <v>-3057</v>
      </c>
      <c r="G24" s="66"/>
      <c r="H24" s="68">
        <v>-3020</v>
      </c>
    </row>
    <row r="25" spans="1:8" ht="15">
      <c r="A25" s="3"/>
      <c r="B25" s="3" t="s">
        <v>144</v>
      </c>
      <c r="C25" s="3"/>
      <c r="D25" s="3"/>
      <c r="E25" s="3"/>
      <c r="F25" s="68">
        <v>0</v>
      </c>
      <c r="G25" s="66"/>
      <c r="H25" s="68">
        <v>-13</v>
      </c>
    </row>
    <row r="26" spans="1:8" ht="15" thickBot="1">
      <c r="A26" s="3"/>
      <c r="B26" s="3" t="s">
        <v>78</v>
      </c>
      <c r="C26" s="3"/>
      <c r="D26" s="3"/>
      <c r="E26" s="3"/>
      <c r="F26" s="69">
        <v>1214</v>
      </c>
      <c r="G26" s="66"/>
      <c r="H26" s="69">
        <v>442</v>
      </c>
    </row>
    <row r="27" spans="1:8" ht="15">
      <c r="A27" s="3" t="s">
        <v>103</v>
      </c>
      <c r="B27" s="3"/>
      <c r="C27" s="3"/>
      <c r="D27" s="3"/>
      <c r="E27" s="3" t="s">
        <v>4</v>
      </c>
      <c r="F27" s="70">
        <f>F21+F23+F24+F26</f>
        <v>-212985</v>
      </c>
      <c r="G27" s="20"/>
      <c r="H27" s="70">
        <f>SUM(H21:H26)</f>
        <v>-25873</v>
      </c>
    </row>
    <row r="28" spans="1:8" ht="15" thickBot="1">
      <c r="A28" s="3"/>
      <c r="B28" s="3"/>
      <c r="C28" s="3"/>
      <c r="D28" s="3"/>
      <c r="E28" s="3"/>
      <c r="F28" s="65"/>
      <c r="G28" s="20"/>
      <c r="H28" s="65"/>
    </row>
    <row r="29" spans="1:8" ht="15">
      <c r="A29" s="3"/>
      <c r="B29" s="3" t="s">
        <v>124</v>
      </c>
      <c r="C29" s="3"/>
      <c r="D29" s="3"/>
      <c r="E29" s="3"/>
      <c r="F29" s="59">
        <v>7850</v>
      </c>
      <c r="G29" s="20"/>
      <c r="H29" s="59">
        <v>34842</v>
      </c>
    </row>
    <row r="30" spans="1:8" ht="15">
      <c r="A30" s="3"/>
      <c r="B30" s="3" t="s">
        <v>126</v>
      </c>
      <c r="C30" s="3"/>
      <c r="D30" s="3"/>
      <c r="E30" s="3"/>
      <c r="F30" s="96">
        <v>306547</v>
      </c>
      <c r="G30" s="20"/>
      <c r="H30" s="96">
        <v>0</v>
      </c>
    </row>
    <row r="31" spans="1:8" ht="15">
      <c r="A31" s="3"/>
      <c r="B31" s="3" t="s">
        <v>145</v>
      </c>
      <c r="C31" s="3"/>
      <c r="D31" s="3"/>
      <c r="E31" s="3"/>
      <c r="F31" s="96">
        <v>0</v>
      </c>
      <c r="G31" s="20"/>
      <c r="H31" s="96">
        <v>2126</v>
      </c>
    </row>
    <row r="32" spans="1:8" ht="15" thickBot="1">
      <c r="A32" s="3"/>
      <c r="B32" s="3" t="s">
        <v>86</v>
      </c>
      <c r="C32" s="3"/>
      <c r="D32" s="3"/>
      <c r="E32" s="3"/>
      <c r="F32" s="71">
        <v>-101329</v>
      </c>
      <c r="G32" s="20"/>
      <c r="H32" s="71">
        <f>-3+37+20031-5709</f>
        <v>14356</v>
      </c>
    </row>
    <row r="33" spans="1:8" ht="15">
      <c r="A33" s="3" t="s">
        <v>88</v>
      </c>
      <c r="B33" s="3"/>
      <c r="C33" s="3"/>
      <c r="D33" s="3"/>
      <c r="E33" s="3"/>
      <c r="F33" s="65">
        <f>SUM(F29:F32)</f>
        <v>213068</v>
      </c>
      <c r="G33" s="20"/>
      <c r="H33" s="65">
        <f>SUM(H29:H32)</f>
        <v>51324</v>
      </c>
    </row>
    <row r="34" spans="1:8" ht="15" thickBot="1">
      <c r="A34" s="3"/>
      <c r="B34" s="3"/>
      <c r="C34" s="3"/>
      <c r="D34" s="3"/>
      <c r="E34" s="3"/>
      <c r="F34" s="65"/>
      <c r="G34" s="20"/>
      <c r="H34" s="65"/>
    </row>
    <row r="35" spans="1:8" ht="15">
      <c r="A35" s="3"/>
      <c r="B35" s="3" t="s">
        <v>90</v>
      </c>
      <c r="C35" s="3"/>
      <c r="D35" s="3"/>
      <c r="E35" s="3"/>
      <c r="F35" s="59">
        <v>-2003</v>
      </c>
      <c r="G35" s="20"/>
      <c r="H35" s="59">
        <v>-2477</v>
      </c>
    </row>
    <row r="36" spans="1:8" ht="15">
      <c r="A36" s="3"/>
      <c r="B36" s="3" t="s">
        <v>135</v>
      </c>
      <c r="C36" s="3"/>
      <c r="D36" s="3"/>
      <c r="E36" s="3"/>
      <c r="F36" s="96">
        <v>-5443</v>
      </c>
      <c r="G36" s="20"/>
      <c r="H36" s="96">
        <v>-5280</v>
      </c>
    </row>
    <row r="37" spans="1:8" ht="15" thickBot="1">
      <c r="A37" s="3"/>
      <c r="B37" s="3" t="s">
        <v>87</v>
      </c>
      <c r="C37" s="3"/>
      <c r="D37" s="3"/>
      <c r="E37" s="3"/>
      <c r="F37" s="71">
        <v>6033</v>
      </c>
      <c r="G37" s="20"/>
      <c r="H37" s="71">
        <v>-14599</v>
      </c>
    </row>
    <row r="38" spans="1:8" ht="15">
      <c r="A38" s="3" t="s">
        <v>79</v>
      </c>
      <c r="B38" s="3"/>
      <c r="C38" s="3"/>
      <c r="D38" s="3"/>
      <c r="E38" s="3"/>
      <c r="F38" s="72">
        <f>SUM(F35:F37)</f>
        <v>-1413</v>
      </c>
      <c r="G38" s="20"/>
      <c r="H38" s="65">
        <f>SUM(H35:H37)</f>
        <v>-22356</v>
      </c>
    </row>
    <row r="39" spans="1:8" ht="15">
      <c r="A39" s="3"/>
      <c r="B39" s="3"/>
      <c r="C39" s="3"/>
      <c r="D39" s="3"/>
      <c r="E39" s="3"/>
      <c r="F39" s="73"/>
      <c r="G39" s="20"/>
      <c r="H39" s="74"/>
    </row>
    <row r="40" spans="1:8" ht="15">
      <c r="A40" s="2" t="s">
        <v>50</v>
      </c>
      <c r="B40" s="3"/>
      <c r="C40" s="3"/>
      <c r="D40" s="3"/>
      <c r="E40" s="3"/>
      <c r="F40" s="72">
        <f>F33+F38+F27</f>
        <v>-1330</v>
      </c>
      <c r="G40" s="72"/>
      <c r="H40" s="72">
        <f>H33+H38+H27</f>
        <v>3095</v>
      </c>
    </row>
    <row r="41" spans="1:8" ht="15">
      <c r="A41" s="3"/>
      <c r="B41" s="3"/>
      <c r="C41" s="3"/>
      <c r="D41" s="3"/>
      <c r="E41" s="3"/>
      <c r="F41" s="20"/>
      <c r="G41" s="20"/>
      <c r="H41" s="20"/>
    </row>
    <row r="42" spans="1:8" ht="15">
      <c r="A42" s="3" t="s">
        <v>51</v>
      </c>
      <c r="B42" s="3"/>
      <c r="C42" s="3"/>
      <c r="D42" s="3"/>
      <c r="E42" s="3"/>
      <c r="F42" s="72">
        <v>1832</v>
      </c>
      <c r="G42" s="20"/>
      <c r="H42" s="72">
        <v>-1263</v>
      </c>
    </row>
    <row r="43" spans="1:8" ht="15">
      <c r="A43" s="3"/>
      <c r="B43" s="3"/>
      <c r="C43" s="3"/>
      <c r="D43" s="3"/>
      <c r="E43" s="3"/>
      <c r="F43" s="20"/>
      <c r="G43" s="75"/>
      <c r="H43" s="20"/>
    </row>
    <row r="44" spans="1:8" ht="15" thickBot="1">
      <c r="A44" s="2" t="s">
        <v>52</v>
      </c>
      <c r="B44" s="3"/>
      <c r="C44" s="3"/>
      <c r="D44" s="3"/>
      <c r="E44" s="3"/>
      <c r="F44" s="76">
        <f>+F42+F40</f>
        <v>502</v>
      </c>
      <c r="G44" s="77"/>
      <c r="H44" s="78">
        <f>+H42+H40</f>
        <v>1832</v>
      </c>
    </row>
    <row r="45" spans="1:8" ht="15" thickTop="1">
      <c r="A45" s="2"/>
      <c r="B45" s="3"/>
      <c r="C45" s="3"/>
      <c r="D45" s="3"/>
      <c r="E45" s="3"/>
      <c r="F45" s="79"/>
      <c r="G45" s="20"/>
      <c r="H45" s="79"/>
    </row>
    <row r="46" spans="1:8" ht="15">
      <c r="A46" s="3"/>
      <c r="B46" s="3"/>
      <c r="C46" s="3"/>
      <c r="D46" s="3"/>
      <c r="E46" s="3"/>
      <c r="F46" s="20" t="s">
        <v>4</v>
      </c>
      <c r="G46" s="20"/>
      <c r="H46" s="20" t="s">
        <v>4</v>
      </c>
    </row>
    <row r="47" spans="1:8" ht="15">
      <c r="A47" s="2" t="s">
        <v>53</v>
      </c>
      <c r="B47" s="3"/>
      <c r="C47" s="3"/>
      <c r="D47" s="3"/>
      <c r="E47" s="3"/>
      <c r="F47" s="87">
        <v>2015</v>
      </c>
      <c r="G47" s="18"/>
      <c r="H47" s="19">
        <v>2014</v>
      </c>
    </row>
    <row r="48" spans="1:8" ht="15">
      <c r="A48" s="3"/>
      <c r="B48" s="3"/>
      <c r="C48" s="3"/>
      <c r="D48" s="3"/>
      <c r="E48" s="3"/>
      <c r="F48" s="93" t="s">
        <v>27</v>
      </c>
      <c r="G48" s="80"/>
      <c r="H48" s="94" t="s">
        <v>27</v>
      </c>
    </row>
    <row r="49" spans="1:8" ht="15">
      <c r="A49" s="3"/>
      <c r="B49" s="3"/>
      <c r="C49" s="3"/>
      <c r="D49" s="3"/>
      <c r="E49" s="3"/>
      <c r="F49" s="80"/>
      <c r="G49" s="80"/>
      <c r="H49" s="80"/>
    </row>
    <row r="50" spans="1:8" ht="15">
      <c r="A50" s="3" t="s">
        <v>54</v>
      </c>
      <c r="B50" s="3"/>
      <c r="C50" s="3"/>
      <c r="D50" s="3"/>
      <c r="E50" s="3" t="s">
        <v>4</v>
      </c>
      <c r="F50" s="57">
        <v>3370</v>
      </c>
      <c r="G50" s="20"/>
      <c r="H50" s="57">
        <v>3455</v>
      </c>
    </row>
    <row r="51" spans="1:8" ht="15">
      <c r="A51" s="3" t="s">
        <v>83</v>
      </c>
      <c r="B51" s="3"/>
      <c r="C51" s="3"/>
      <c r="D51" s="3"/>
      <c r="E51" s="3"/>
      <c r="F51" s="73">
        <v>28428</v>
      </c>
      <c r="G51" s="20"/>
      <c r="H51" s="73">
        <v>26425</v>
      </c>
    </row>
    <row r="52" spans="1:8" ht="15" thickBot="1">
      <c r="A52" s="3" t="s">
        <v>54</v>
      </c>
      <c r="B52" s="3"/>
      <c r="C52" s="3"/>
      <c r="D52" s="3"/>
      <c r="E52" s="3"/>
      <c r="F52" s="81">
        <f>F51+F50</f>
        <v>31798</v>
      </c>
      <c r="G52" s="20"/>
      <c r="H52" s="81">
        <f>SUM(H50:H51)</f>
        <v>29880</v>
      </c>
    </row>
    <row r="53" spans="1:8" ht="15" thickTop="1">
      <c r="A53" s="3" t="s">
        <v>80</v>
      </c>
      <c r="B53" s="3"/>
      <c r="C53" s="3"/>
      <c r="D53" s="3"/>
      <c r="E53" s="3"/>
      <c r="F53" s="75"/>
      <c r="G53" s="20"/>
      <c r="H53" s="75"/>
    </row>
    <row r="54" spans="1:8" ht="15">
      <c r="A54" s="3" t="s">
        <v>83</v>
      </c>
      <c r="B54" s="3"/>
      <c r="C54" s="3"/>
      <c r="D54" s="3"/>
      <c r="E54" s="3"/>
      <c r="F54" s="82">
        <v>-28428</v>
      </c>
      <c r="G54" s="20"/>
      <c r="H54" s="82">
        <v>-26425</v>
      </c>
    </row>
    <row r="55" spans="1:8" ht="15">
      <c r="A55" s="3" t="s">
        <v>81</v>
      </c>
      <c r="B55" s="3"/>
      <c r="C55" s="3"/>
      <c r="D55" s="3"/>
      <c r="E55" s="3"/>
      <c r="F55" s="82">
        <v>-2868</v>
      </c>
      <c r="G55" s="20"/>
      <c r="H55" s="82">
        <v>-1623</v>
      </c>
    </row>
    <row r="56" spans="1:8" ht="15" thickBot="1">
      <c r="A56" s="3" t="s">
        <v>82</v>
      </c>
      <c r="B56" s="3"/>
      <c r="C56" s="3"/>
      <c r="D56" s="3"/>
      <c r="E56" s="3"/>
      <c r="F56" s="83">
        <f>SUM(F52+F54+F55)</f>
        <v>502</v>
      </c>
      <c r="G56" s="20"/>
      <c r="H56" s="83">
        <f>SUM(H52+H54+H55)</f>
        <v>1832</v>
      </c>
    </row>
    <row r="57" spans="1:8" ht="15" thickTop="1">
      <c r="A57" s="3"/>
      <c r="B57" s="3"/>
      <c r="C57" s="3"/>
      <c r="D57" s="3"/>
      <c r="E57" s="3"/>
      <c r="F57" s="75"/>
      <c r="G57" s="20"/>
      <c r="H57" s="75" t="s">
        <v>98</v>
      </c>
    </row>
    <row r="58" spans="1:8" ht="15">
      <c r="A58" s="3" t="s">
        <v>55</v>
      </c>
      <c r="B58" s="3"/>
      <c r="C58" s="3"/>
      <c r="D58" s="3"/>
      <c r="E58" s="3"/>
      <c r="F58" s="20"/>
      <c r="G58" s="20"/>
      <c r="H58" s="20"/>
    </row>
    <row r="59" spans="1:8" ht="15">
      <c r="A59" s="3" t="s">
        <v>116</v>
      </c>
      <c r="B59" s="3"/>
      <c r="C59" s="3"/>
      <c r="D59" s="3"/>
      <c r="E59" s="3"/>
      <c r="F59" s="20"/>
      <c r="G59" s="20"/>
      <c r="H59" s="53"/>
    </row>
    <row r="63" ht="15">
      <c r="H63" s="54" t="s">
        <v>77</v>
      </c>
    </row>
  </sheetData>
  <sheetProtection/>
  <printOptions/>
  <pageMargins left="1" right="0.75" top="1" bottom="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Client's name not specified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YPE not specified</dc:subject>
  <dc:creator>latan</dc:creator>
  <cp:keywords/>
  <dc:description/>
  <cp:lastModifiedBy>Peggy Loh</cp:lastModifiedBy>
  <cp:lastPrinted>2016-02-29T10:01:10Z</cp:lastPrinted>
  <dcterms:created xsi:type="dcterms:W3CDTF">2006-11-28T09:03:00Z</dcterms:created>
  <dcterms:modified xsi:type="dcterms:W3CDTF">2016-02-29T10:01:26Z</dcterms:modified>
  <cp:category/>
  <cp:version/>
  <cp:contentType/>
  <cp:contentStatus/>
</cp:coreProperties>
</file>